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fat\Downloads\"/>
    </mc:Choice>
  </mc:AlternateContent>
  <xr:revisionPtr revIDLastSave="0" documentId="13_ncr:1_{99C1963A-306B-4582-A43B-4F5EC033A5A6}" xr6:coauthVersionLast="47" xr6:coauthVersionMax="47" xr10:uidLastSave="{00000000-0000-0000-0000-000000000000}"/>
  <bookViews>
    <workbookView xWindow="-120" yWindow="-120" windowWidth="19800" windowHeight="11760" firstSheet="8" activeTab="12" xr2:uid="{00000000-000D-0000-FFFF-FFFF00000000}"/>
  </bookViews>
  <sheets>
    <sheet name="Январь" sheetId="22" r:id="rId1"/>
    <sheet name="Февраль" sheetId="23" r:id="rId2"/>
    <sheet name="Март" sheetId="24" r:id="rId3"/>
    <sheet name="Апрель" sheetId="25" r:id="rId4"/>
    <sheet name="Май" sheetId="26" r:id="rId5"/>
    <sheet name="Июнь" sheetId="21" r:id="rId6"/>
    <sheet name="Июль" sheetId="19" r:id="rId7"/>
    <sheet name="Август" sheetId="27" r:id="rId8"/>
    <sheet name="Сентябрь" sheetId="28" r:id="rId9"/>
    <sheet name="Октябрь" sheetId="30" r:id="rId10"/>
    <sheet name="Ноябрь" sheetId="31" r:id="rId11"/>
    <sheet name="Декабрь" sheetId="32" r:id="rId12"/>
    <sheet name="2021 год" sheetId="2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1" l="1"/>
  <c r="H10" i="31"/>
  <c r="H8" i="30" l="1"/>
  <c r="R24" i="29" l="1"/>
  <c r="R25" i="29"/>
  <c r="R26" i="29"/>
  <c r="R19" i="29"/>
  <c r="R20" i="29"/>
  <c r="R21" i="29"/>
  <c r="R22" i="29"/>
  <c r="R23" i="29"/>
  <c r="R18" i="29"/>
  <c r="Q19" i="29"/>
  <c r="Q20" i="29"/>
  <c r="Q21" i="29"/>
  <c r="Q22" i="29"/>
  <c r="Q23" i="29"/>
  <c r="Q24" i="29"/>
  <c r="Q25" i="29"/>
  <c r="Q26" i="29"/>
  <c r="P19" i="29"/>
  <c r="P20" i="29"/>
  <c r="P21" i="29"/>
  <c r="P22" i="29"/>
  <c r="P23" i="29"/>
  <c r="P24" i="29"/>
  <c r="P25" i="29"/>
  <c r="P26" i="29"/>
  <c r="Q18" i="29"/>
  <c r="P18" i="29"/>
  <c r="I27" i="32"/>
  <c r="H27" i="32"/>
  <c r="G27" i="32"/>
  <c r="I11" i="32"/>
  <c r="R10" i="29" s="1"/>
  <c r="H11" i="32"/>
  <c r="R9" i="29" s="1"/>
  <c r="G11" i="32"/>
  <c r="R8" i="29" s="1"/>
  <c r="I27" i="31"/>
  <c r="H27" i="31"/>
  <c r="G27" i="31"/>
  <c r="I11" i="31"/>
  <c r="H11" i="31"/>
  <c r="Q9" i="29" s="1"/>
  <c r="G11" i="31"/>
  <c r="I27" i="30"/>
  <c r="H27" i="30"/>
  <c r="G27" i="30"/>
  <c r="I11" i="30"/>
  <c r="P10" i="29" s="1"/>
  <c r="H11" i="30"/>
  <c r="G11" i="30"/>
  <c r="P8" i="29" s="1"/>
  <c r="Q10" i="29" l="1"/>
  <c r="Q8" i="29"/>
  <c r="P9" i="29"/>
  <c r="H19" i="29"/>
  <c r="H20" i="29"/>
  <c r="H21" i="29"/>
  <c r="H22" i="29"/>
  <c r="H23" i="29"/>
  <c r="H24" i="29"/>
  <c r="H25" i="29"/>
  <c r="H26" i="29"/>
  <c r="H18" i="29"/>
  <c r="I19" i="29"/>
  <c r="I20" i="29"/>
  <c r="I21" i="29"/>
  <c r="I22" i="29"/>
  <c r="I23" i="29"/>
  <c r="I24" i="29"/>
  <c r="I25" i="29"/>
  <c r="I26" i="29"/>
  <c r="I18" i="29"/>
  <c r="J19" i="29"/>
  <c r="J20" i="29"/>
  <c r="J21" i="29"/>
  <c r="J22" i="29"/>
  <c r="J23" i="29"/>
  <c r="J24" i="29"/>
  <c r="J25" i="29"/>
  <c r="J26" i="29"/>
  <c r="J18" i="29"/>
  <c r="K19" i="29"/>
  <c r="K20" i="29"/>
  <c r="K21" i="29"/>
  <c r="K22" i="29"/>
  <c r="K23" i="29"/>
  <c r="K24" i="29"/>
  <c r="K25" i="29"/>
  <c r="K26" i="29"/>
  <c r="K18" i="29"/>
  <c r="L19" i="29"/>
  <c r="L20" i="29"/>
  <c r="L21" i="29"/>
  <c r="L22" i="29"/>
  <c r="L23" i="29"/>
  <c r="L24" i="29"/>
  <c r="L25" i="29"/>
  <c r="L26" i="29"/>
  <c r="L18" i="29"/>
  <c r="M19" i="29"/>
  <c r="M20" i="29"/>
  <c r="M21" i="29"/>
  <c r="M22" i="29"/>
  <c r="M23" i="29"/>
  <c r="M24" i="29"/>
  <c r="M25" i="29"/>
  <c r="M26" i="29"/>
  <c r="M18" i="29"/>
  <c r="O19" i="29" l="1"/>
  <c r="O20" i="29"/>
  <c r="O21" i="29"/>
  <c r="O22" i="29"/>
  <c r="O23" i="29"/>
  <c r="O24" i="29"/>
  <c r="O25" i="29"/>
  <c r="O26" i="29"/>
  <c r="N19" i="29"/>
  <c r="N20" i="29"/>
  <c r="N21" i="29"/>
  <c r="N22" i="29"/>
  <c r="N23" i="29"/>
  <c r="N24" i="29"/>
  <c r="N25" i="29"/>
  <c r="N26" i="29"/>
  <c r="O18" i="29"/>
  <c r="N18" i="29"/>
  <c r="G22" i="29"/>
  <c r="G23" i="29"/>
  <c r="G24" i="29"/>
  <c r="G25" i="29"/>
  <c r="G26" i="29"/>
  <c r="G19" i="29"/>
  <c r="G20" i="29"/>
  <c r="G21" i="29"/>
  <c r="G18" i="29"/>
  <c r="J27" i="29" l="1"/>
  <c r="K27" i="29"/>
  <c r="L27" i="29"/>
  <c r="M27" i="29"/>
  <c r="N27" i="29"/>
  <c r="O27" i="29"/>
  <c r="P27" i="29"/>
  <c r="Q27" i="29"/>
  <c r="R27" i="29"/>
  <c r="L11" i="29"/>
  <c r="M11" i="29"/>
  <c r="N11" i="29"/>
  <c r="P11" i="29"/>
  <c r="Q11" i="29"/>
  <c r="R11" i="29"/>
  <c r="K11" i="29"/>
  <c r="I27" i="29"/>
  <c r="H27" i="29"/>
  <c r="G27" i="29"/>
  <c r="G28" i="29" l="1"/>
  <c r="I27" i="28"/>
  <c r="H27" i="28"/>
  <c r="G27" i="28"/>
  <c r="I11" i="28"/>
  <c r="O10" i="29" s="1"/>
  <c r="H11" i="28"/>
  <c r="O9" i="29" s="1"/>
  <c r="G11" i="28"/>
  <c r="O8" i="29" s="1"/>
  <c r="K19" i="22"/>
  <c r="L19" i="23" s="1"/>
  <c r="L19" i="24" s="1"/>
  <c r="L19" i="25" s="1"/>
  <c r="L19" i="26" s="1"/>
  <c r="L19" i="21" s="1"/>
  <c r="L19" i="19" s="1"/>
  <c r="K19" i="27" s="1"/>
  <c r="K19" i="28" s="1"/>
  <c r="K19" i="30" s="1"/>
  <c r="K19" i="31" s="1"/>
  <c r="K19" i="32" s="1"/>
  <c r="K20" i="22"/>
  <c r="K21" i="22"/>
  <c r="L21" i="23" s="1"/>
  <c r="L21" i="24" s="1"/>
  <c r="L21" i="25" s="1"/>
  <c r="L21" i="26" s="1"/>
  <c r="L21" i="21" s="1"/>
  <c r="L21" i="19" s="1"/>
  <c r="K21" i="27" s="1"/>
  <c r="K21" i="28" s="1"/>
  <c r="K21" i="30" s="1"/>
  <c r="K21" i="31" s="1"/>
  <c r="K21" i="32" s="1"/>
  <c r="K22" i="22"/>
  <c r="L22" i="23" s="1"/>
  <c r="L22" i="24" s="1"/>
  <c r="L22" i="25" s="1"/>
  <c r="L22" i="26" s="1"/>
  <c r="L22" i="21" s="1"/>
  <c r="L22" i="19" s="1"/>
  <c r="K22" i="27" s="1"/>
  <c r="K22" i="28" s="1"/>
  <c r="K22" i="30" s="1"/>
  <c r="K22" i="31" s="1"/>
  <c r="K22" i="32" s="1"/>
  <c r="K23" i="22"/>
  <c r="L23" i="23" s="1"/>
  <c r="L23" i="24" s="1"/>
  <c r="L23" i="25" s="1"/>
  <c r="L23" i="26" s="1"/>
  <c r="L23" i="21" s="1"/>
  <c r="L23" i="19" s="1"/>
  <c r="K23" i="27" s="1"/>
  <c r="K23" i="28" s="1"/>
  <c r="K23" i="30" s="1"/>
  <c r="K23" i="31" s="1"/>
  <c r="K23" i="32" s="1"/>
  <c r="K24" i="22"/>
  <c r="K25" i="22"/>
  <c r="L25" i="23" s="1"/>
  <c r="L25" i="24" s="1"/>
  <c r="L25" i="25" s="1"/>
  <c r="L25" i="26" s="1"/>
  <c r="L25" i="21" s="1"/>
  <c r="L25" i="19" s="1"/>
  <c r="K25" i="27" s="1"/>
  <c r="K25" i="28" s="1"/>
  <c r="K25" i="30" s="1"/>
  <c r="K25" i="31" s="1"/>
  <c r="K25" i="32" s="1"/>
  <c r="K26" i="22"/>
  <c r="L26" i="23" s="1"/>
  <c r="L26" i="24" s="1"/>
  <c r="L26" i="25" s="1"/>
  <c r="L26" i="26" s="1"/>
  <c r="L26" i="21" s="1"/>
  <c r="L26" i="19" s="1"/>
  <c r="K26" i="27" s="1"/>
  <c r="K26" i="28" s="1"/>
  <c r="K26" i="30" s="1"/>
  <c r="K26" i="31" s="1"/>
  <c r="K26" i="32" s="1"/>
  <c r="K18" i="22"/>
  <c r="L18" i="23" s="1"/>
  <c r="L18" i="24" s="1"/>
  <c r="I27" i="27"/>
  <c r="H27" i="27"/>
  <c r="G27" i="27"/>
  <c r="I11" i="27"/>
  <c r="H11" i="27"/>
  <c r="G11" i="27"/>
  <c r="L20" i="23"/>
  <c r="L20" i="24" s="1"/>
  <c r="L20" i="25" s="1"/>
  <c r="L20" i="26" s="1"/>
  <c r="L20" i="21" s="1"/>
  <c r="L20" i="19" s="1"/>
  <c r="K20" i="27" s="1"/>
  <c r="K20" i="28" s="1"/>
  <c r="K20" i="30" s="1"/>
  <c r="K20" i="31" s="1"/>
  <c r="K20" i="32" s="1"/>
  <c r="L24" i="23"/>
  <c r="L24" i="24" s="1"/>
  <c r="L24" i="25" s="1"/>
  <c r="L24" i="26" s="1"/>
  <c r="L24" i="21" s="1"/>
  <c r="L24" i="19" s="1"/>
  <c r="K24" i="27" s="1"/>
  <c r="K24" i="28" s="1"/>
  <c r="K24" i="30" s="1"/>
  <c r="K24" i="31" s="1"/>
  <c r="K24" i="32" s="1"/>
  <c r="J27" i="26"/>
  <c r="I27" i="26"/>
  <c r="G27" i="26"/>
  <c r="J11" i="26"/>
  <c r="I11" i="26"/>
  <c r="G11" i="26"/>
  <c r="J27" i="25"/>
  <c r="I27" i="25"/>
  <c r="G27" i="25"/>
  <c r="J11" i="25"/>
  <c r="I11" i="25"/>
  <c r="G11" i="25"/>
  <c r="J8" i="29" s="1"/>
  <c r="J11" i="29" s="1"/>
  <c r="J27" i="24"/>
  <c r="I27" i="24"/>
  <c r="G27" i="24"/>
  <c r="J11" i="24"/>
  <c r="I11" i="24"/>
  <c r="G11" i="24"/>
  <c r="I8" i="29" s="1"/>
  <c r="I11" i="29" s="1"/>
  <c r="J27" i="23"/>
  <c r="I27" i="23"/>
  <c r="I28" i="23" s="1"/>
  <c r="G27" i="23"/>
  <c r="J11" i="23"/>
  <c r="J12" i="23" s="1"/>
  <c r="I11" i="23"/>
  <c r="I12" i="23" s="1"/>
  <c r="G11" i="23"/>
  <c r="I27" i="22"/>
  <c r="I28" i="22" s="1"/>
  <c r="H27" i="22"/>
  <c r="G27" i="22"/>
  <c r="G28" i="22" s="1"/>
  <c r="I11" i="22"/>
  <c r="H11" i="22"/>
  <c r="G11" i="22"/>
  <c r="G8" i="29" s="1"/>
  <c r="G11" i="29" s="1"/>
  <c r="K10" i="22"/>
  <c r="L10" i="23" s="1"/>
  <c r="L10" i="24" s="1"/>
  <c r="L10" i="25" s="1"/>
  <c r="L10" i="26" s="1"/>
  <c r="L10" i="21" s="1"/>
  <c r="L10" i="19" s="1"/>
  <c r="K10" i="27" s="1"/>
  <c r="K10" i="28" s="1"/>
  <c r="K10" i="30" s="1"/>
  <c r="K10" i="31" s="1"/>
  <c r="K10" i="32" s="1"/>
  <c r="K9" i="22"/>
  <c r="L9" i="23" s="1"/>
  <c r="L9" i="24" s="1"/>
  <c r="L9" i="25" s="1"/>
  <c r="L9" i="26" s="1"/>
  <c r="L9" i="21" s="1"/>
  <c r="L9" i="19" s="1"/>
  <c r="K9" i="27" s="1"/>
  <c r="K9" i="28" s="1"/>
  <c r="K9" i="30" s="1"/>
  <c r="K9" i="31" s="1"/>
  <c r="K9" i="32" s="1"/>
  <c r="K8" i="22"/>
  <c r="L8" i="23" s="1"/>
  <c r="L8" i="24" s="1"/>
  <c r="L8" i="25" s="1"/>
  <c r="L8" i="26" s="1"/>
  <c r="L8" i="21" s="1"/>
  <c r="L8" i="19" s="1"/>
  <c r="K8" i="27" s="1"/>
  <c r="J27" i="21"/>
  <c r="I27" i="21"/>
  <c r="G27" i="21"/>
  <c r="J11" i="21"/>
  <c r="I11" i="21"/>
  <c r="G11" i="21"/>
  <c r="G27" i="19"/>
  <c r="I27" i="19"/>
  <c r="J27" i="19"/>
  <c r="J11" i="19"/>
  <c r="I11" i="19"/>
  <c r="G11" i="19"/>
  <c r="J28" i="23" l="1"/>
  <c r="J28" i="24" s="1"/>
  <c r="J28" i="25" s="1"/>
  <c r="J28" i="26" s="1"/>
  <c r="O11" i="29"/>
  <c r="J28" i="21"/>
  <c r="J28" i="19" s="1"/>
  <c r="I28" i="27" s="1"/>
  <c r="I28" i="28" s="1"/>
  <c r="I28" i="30" s="1"/>
  <c r="I28" i="31" s="1"/>
  <c r="I28" i="32" s="1"/>
  <c r="G12" i="23"/>
  <c r="G12" i="24" s="1"/>
  <c r="G12" i="25" s="1"/>
  <c r="G12" i="26" s="1"/>
  <c r="G12" i="21" s="1"/>
  <c r="G12" i="19" s="1"/>
  <c r="G12" i="27" s="1"/>
  <c r="G12" i="28" s="1"/>
  <c r="G12" i="30" s="1"/>
  <c r="G12" i="31" s="1"/>
  <c r="G12" i="32" s="1"/>
  <c r="H8" i="29"/>
  <c r="H11" i="29" s="1"/>
  <c r="G12" i="29" s="1"/>
  <c r="I28" i="24"/>
  <c r="I28" i="25" s="1"/>
  <c r="I28" i="26" s="1"/>
  <c r="K8" i="28"/>
  <c r="K12" i="27"/>
  <c r="I28" i="21"/>
  <c r="I28" i="19" s="1"/>
  <c r="H28" i="27" s="1"/>
  <c r="H28" i="28" s="1"/>
  <c r="H28" i="30" s="1"/>
  <c r="H28" i="31" s="1"/>
  <c r="H28" i="32" s="1"/>
  <c r="G28" i="23"/>
  <c r="G28" i="24" s="1"/>
  <c r="G28" i="25" s="1"/>
  <c r="G28" i="26" s="1"/>
  <c r="G28" i="21" s="1"/>
  <c r="G28" i="19" s="1"/>
  <c r="G28" i="27" s="1"/>
  <c r="G28" i="28" s="1"/>
  <c r="G28" i="30" s="1"/>
  <c r="G28" i="31" s="1"/>
  <c r="G28" i="32" s="1"/>
  <c r="L12" i="19"/>
  <c r="I12" i="24"/>
  <c r="I12" i="25" s="1"/>
  <c r="I12" i="26" s="1"/>
  <c r="I12" i="21" s="1"/>
  <c r="I12" i="19" s="1"/>
  <c r="H12" i="27" s="1"/>
  <c r="H12" i="28" s="1"/>
  <c r="H12" i="30" s="1"/>
  <c r="H12" i="31" s="1"/>
  <c r="H12" i="32" s="1"/>
  <c r="J12" i="24"/>
  <c r="J12" i="25" s="1"/>
  <c r="J12" i="26" s="1"/>
  <c r="J12" i="21" s="1"/>
  <c r="J12" i="19" s="1"/>
  <c r="I12" i="27" s="1"/>
  <c r="I12" i="28" s="1"/>
  <c r="I12" i="30" s="1"/>
  <c r="I12" i="31" s="1"/>
  <c r="I12" i="32" s="1"/>
  <c r="K28" i="22"/>
  <c r="L28" i="24"/>
  <c r="L18" i="25"/>
  <c r="L18" i="26" s="1"/>
  <c r="L18" i="21" s="1"/>
  <c r="L18" i="19" s="1"/>
  <c r="K18" i="27" s="1"/>
  <c r="L12" i="24"/>
  <c r="L12" i="23"/>
  <c r="K12" i="22"/>
  <c r="L12" i="25"/>
  <c r="L12" i="26"/>
  <c r="L12" i="21"/>
  <c r="L28" i="23"/>
  <c r="K12" i="28" l="1"/>
  <c r="K8" i="30"/>
  <c r="K28" i="27"/>
  <c r="K18" i="28"/>
  <c r="L28" i="26"/>
  <c r="L28" i="25"/>
  <c r="L28" i="21"/>
  <c r="L28" i="19"/>
  <c r="K28" i="28" l="1"/>
  <c r="K18" i="30"/>
  <c r="K8" i="31"/>
  <c r="K12" i="30"/>
  <c r="K8" i="32" l="1"/>
  <c r="K12" i="32" s="1"/>
  <c r="K12" i="31"/>
  <c r="K18" i="31"/>
  <c r="K28" i="30"/>
  <c r="K18" i="32" l="1"/>
  <c r="K28" i="32" s="1"/>
  <c r="K28" i="31"/>
</calcChain>
</file>

<file path=xl/sharedStrings.xml><?xml version="1.0" encoding="utf-8"?>
<sst xmlns="http://schemas.openxmlformats.org/spreadsheetml/2006/main" count="493" uniqueCount="61">
  <si>
    <t>Благотворительный фонд "Алабуга"</t>
  </si>
  <si>
    <t>№</t>
  </si>
  <si>
    <t>Способ оплаты</t>
  </si>
  <si>
    <t>На рассчетный счёт</t>
  </si>
  <si>
    <t>На банковскую карту</t>
  </si>
  <si>
    <t>Наличные</t>
  </si>
  <si>
    <t>Итого</t>
  </si>
  <si>
    <t>Приход</t>
  </si>
  <si>
    <t>Расход</t>
  </si>
  <si>
    <t>Наименование проекта</t>
  </si>
  <si>
    <t>Раздача продуктовых наборов</t>
  </si>
  <si>
    <t>Реставрация старо-татарского кладбища</t>
  </si>
  <si>
    <t>Поддержка ЧОУ "Ихсан"</t>
  </si>
  <si>
    <t>Кормление бездомных и нуждающихся</t>
  </si>
  <si>
    <t>Привлечение спортсменов для пропоганды ЗОЖ</t>
  </si>
  <si>
    <t>Трудоустройство инвалидов на удалении</t>
  </si>
  <si>
    <t>Расходы для офиса (Аренда офиса, з/п, электроэнергия, канцелярия и т.д.)</t>
  </si>
  <si>
    <t>Оказание помощи людям попавшим в трудную жизненную ситуацию</t>
  </si>
  <si>
    <t>Всего за весь период</t>
  </si>
  <si>
    <t>Примечание</t>
  </si>
  <si>
    <t>Сумма</t>
  </si>
  <si>
    <t>Закят</t>
  </si>
  <si>
    <t>Садака</t>
  </si>
  <si>
    <t>Отчёт за январь 2021г.</t>
  </si>
  <si>
    <t>Прочие</t>
  </si>
  <si>
    <t>Прочие расходы</t>
  </si>
  <si>
    <t>На ремонт мечети</t>
  </si>
  <si>
    <t>Отчёт за июль 2021г.</t>
  </si>
  <si>
    <t>Отчёт за август 2021г.</t>
  </si>
  <si>
    <t>Отчёт за Май 2021г.</t>
  </si>
  <si>
    <t>Отчёт за июнь 2021г.</t>
  </si>
  <si>
    <t>Помощь погорельцам, помощь брату.</t>
  </si>
  <si>
    <t>600 руб. - фитр садака (прочие)</t>
  </si>
  <si>
    <t>Отчёт за март 2021г.</t>
  </si>
  <si>
    <t>Отчёт за сентябрь 2021г.</t>
  </si>
  <si>
    <t>Отчёт за апрель 2021г.</t>
  </si>
  <si>
    <t>Отчёт за февраль 2021г.</t>
  </si>
  <si>
    <t>Обобщённый отчёт за 2021г.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</si>
  <si>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</si>
  <si>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</si>
  <si>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</si>
  <si>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</si>
  <si>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</si>
  <si>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</si>
  <si>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</si>
  <si>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</si>
  <si>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</si>
  <si>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</si>
  <si>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</si>
  <si>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</si>
  <si>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Помощь погорельцам, семьям попавшим в трудное положение брату в погошении долга.</t>
  </si>
  <si>
    <t>помощь мечети шатлык</t>
  </si>
  <si>
    <t>помощь семье погорельца Арский район Имам мечети  многодетным семьям.</t>
  </si>
  <si>
    <t xml:space="preserve"> помощь мечети Шатлык</t>
  </si>
  <si>
    <t>Отчёт за октябрь 2021г.</t>
  </si>
  <si>
    <t>Отчёт за ноябрь 2021г.</t>
  </si>
  <si>
    <t>Отчёт за декабрь 2021г.</t>
  </si>
  <si>
    <t>Помощь мечетям</t>
  </si>
  <si>
    <t>Поддержка мечетей</t>
  </si>
  <si>
    <t>174 000,00 руб. на кормление</t>
  </si>
  <si>
    <t>Для издания книги, посвященной 1100летию принятия Ислама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</si>
</sst>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9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25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/>
    <xf numFmtId="165" fontId="0" fillId="0" borderId="1" xfId="0" applyNumberFormat="1" applyBorder="1" applyAlignment="1"/>
    <xf numFmtId="165" fontId="0" fillId="0" borderId="14" xfId="0" applyNumberFormat="1" applyBorder="1" applyAlignment="1"/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/>
    <xf numFmtId="165" fontId="1" fillId="0" borderId="1" xfId="0" applyNumberFormat="1" applyFont="1" applyBorder="1" applyAlignment="1"/>
    <xf numFmtId="165" fontId="1" fillId="0" borderId="2" xfId="0" applyNumberFormat="1" applyFont="1" applyBorder="1"/>
    <xf numFmtId="164" fontId="0" fillId="0" borderId="2" xfId="0" applyNumberForma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2" borderId="0" xfId="0" applyFill="1"/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5" fillId="0" borderId="0" xfId="0" applyFont="1"/>
    <xf numFmtId="164" fontId="0" fillId="0" borderId="14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left" vertical="center"/>
    </xf>
    <xf numFmtId="165" fontId="1" fillId="0" borderId="28" xfId="0" applyNumberFormat="1" applyFont="1" applyBorder="1" applyAlignment="1">
      <alignment horizontal="left" vertical="center"/>
    </xf>
    <xf numFmtId="165" fontId="1" fillId="0" borderId="29" xfId="0" applyNumberFormat="1" applyFont="1" applyBorder="1" applyAlignment="1">
      <alignment horizontal="left" vertical="center"/>
    </xf>
    <xf numFmtId="0" fontId="0" fillId="0" borderId="32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opLeftCell="A4" workbookViewId="0">
      <selection activeCell="H18" sqref="H1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0.5703125" bestFit="1" customWidth="1"/>
    <col min="9" max="9" width="9.28515625" bestFit="1" customWidth="1"/>
    <col min="10" max="10" width="37.7109375" customWidth="1"/>
    <col min="11" max="11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x14ac:dyDescent="0.25">
      <c r="A3" s="117" t="s">
        <v>23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1" t="s">
        <v>19</v>
      </c>
      <c r="K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7" t="s">
        <v>21</v>
      </c>
      <c r="H7" s="13" t="s">
        <v>22</v>
      </c>
      <c r="I7" s="12" t="s">
        <v>24</v>
      </c>
      <c r="J7" s="102"/>
      <c r="K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42">
        <v>42537</v>
      </c>
      <c r="H8" s="29">
        <v>32236</v>
      </c>
      <c r="I8" s="29">
        <v>208.74</v>
      </c>
      <c r="J8" s="21"/>
      <c r="K8" s="35">
        <f>SUM(G8:I8)</f>
        <v>74981.740000000005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44"/>
      <c r="H9" s="30">
        <v>15540</v>
      </c>
      <c r="I9" s="30"/>
      <c r="J9" s="19"/>
      <c r="K9" s="36">
        <f>SUM(G9:I9)</f>
        <v>15540</v>
      </c>
      <c r="L9" s="59"/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45"/>
      <c r="H10" s="31">
        <v>3100</v>
      </c>
      <c r="I10" s="31"/>
      <c r="J10" s="19"/>
      <c r="K10" s="36">
        <f>SUM(G10:I10)</f>
        <v>3100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43">
        <f>SUM(G8:G10)</f>
        <v>42537</v>
      </c>
      <c r="H11" s="32">
        <f>SUM(H8:H10)</f>
        <v>50876</v>
      </c>
      <c r="I11" s="33">
        <f>SUM(I8:I10)</f>
        <v>208.74</v>
      </c>
      <c r="J11" s="20"/>
      <c r="K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38">
        <v>42537</v>
      </c>
      <c r="H12" s="34">
        <v>50876</v>
      </c>
      <c r="I12" s="34">
        <v>208.74</v>
      </c>
      <c r="J12" s="19"/>
      <c r="K12" s="40">
        <f>SUM(K8:K10)</f>
        <v>93621.74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9"/>
      <c r="J16" s="110" t="s">
        <v>19</v>
      </c>
      <c r="K16" s="110" t="s">
        <v>18</v>
      </c>
    </row>
    <row r="17" spans="1:11" ht="15.75" thickBot="1" x14ac:dyDescent="0.3">
      <c r="A17" s="102"/>
      <c r="B17" s="102"/>
      <c r="C17" s="105"/>
      <c r="D17" s="105"/>
      <c r="E17" s="105"/>
      <c r="F17" s="106"/>
      <c r="G17" s="13" t="s">
        <v>21</v>
      </c>
      <c r="H17" s="16" t="s">
        <v>22</v>
      </c>
      <c r="I17" s="15" t="s">
        <v>24</v>
      </c>
      <c r="J17" s="111"/>
      <c r="K17" s="111"/>
    </row>
    <row r="18" spans="1:11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42">
        <v>912</v>
      </c>
      <c r="H18" s="71"/>
      <c r="I18" s="29"/>
      <c r="J18" s="18"/>
      <c r="K18" s="38">
        <f>SUM(G18:I18)</f>
        <v>912</v>
      </c>
    </row>
    <row r="19" spans="1:11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44"/>
      <c r="H19" s="30"/>
      <c r="I19" s="30"/>
      <c r="J19" s="2"/>
      <c r="K19" s="38">
        <f t="shared" ref="K19:K26" si="0">SUM(G19:I19)</f>
        <v>0</v>
      </c>
    </row>
    <row r="20" spans="1:11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44">
        <v>60000</v>
      </c>
      <c r="H20" s="30"/>
      <c r="I20" s="30"/>
      <c r="J20" s="2"/>
      <c r="K20" s="38">
        <f t="shared" si="0"/>
        <v>60000</v>
      </c>
    </row>
    <row r="21" spans="1:11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44"/>
      <c r="H21" s="30"/>
      <c r="I21" s="30"/>
      <c r="J21" s="2"/>
      <c r="K21" s="38">
        <f t="shared" si="0"/>
        <v>0</v>
      </c>
    </row>
    <row r="22" spans="1:11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44"/>
      <c r="H22" s="30"/>
      <c r="I22" s="30"/>
      <c r="J22" s="2"/>
      <c r="K22" s="38">
        <f t="shared" si="0"/>
        <v>0</v>
      </c>
    </row>
    <row r="23" spans="1:11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44"/>
      <c r="H23" s="30"/>
      <c r="I23" s="30"/>
      <c r="J23" s="2"/>
      <c r="K23" s="38">
        <f t="shared" si="0"/>
        <v>0</v>
      </c>
    </row>
    <row r="24" spans="1:11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44"/>
      <c r="H24" s="30">
        <v>10559.5</v>
      </c>
      <c r="I24" s="30"/>
      <c r="J24" s="2"/>
      <c r="K24" s="38">
        <f t="shared" si="0"/>
        <v>10559.5</v>
      </c>
    </row>
    <row r="25" spans="1:11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45"/>
      <c r="H25" s="31"/>
      <c r="I25" s="31"/>
      <c r="J25" s="24"/>
      <c r="K25" s="38">
        <f t="shared" si="0"/>
        <v>0</v>
      </c>
    </row>
    <row r="26" spans="1:11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45"/>
      <c r="H26" s="31"/>
      <c r="I26" s="31"/>
      <c r="J26" s="23"/>
      <c r="K26" s="38">
        <f t="shared" si="0"/>
        <v>0</v>
      </c>
    </row>
    <row r="27" spans="1:11" ht="15.75" thickBot="1" x14ac:dyDescent="0.3">
      <c r="A27" s="88" t="s">
        <v>6</v>
      </c>
      <c r="B27" s="89"/>
      <c r="C27" s="89"/>
      <c r="D27" s="89"/>
      <c r="E27" s="89"/>
      <c r="F27" s="90"/>
      <c r="G27" s="43">
        <f>SUM(G18:G26)</f>
        <v>60912</v>
      </c>
      <c r="H27" s="32">
        <f>SUM(H18:H26)</f>
        <v>10559.5</v>
      </c>
      <c r="I27" s="33">
        <f>SUM(I18:I26)</f>
        <v>0</v>
      </c>
      <c r="J27" s="22"/>
      <c r="K27" s="39"/>
    </row>
    <row r="28" spans="1:11" x14ac:dyDescent="0.25">
      <c r="A28" s="91" t="s">
        <v>18</v>
      </c>
      <c r="B28" s="91"/>
      <c r="C28" s="91"/>
      <c r="D28" s="91"/>
      <c r="E28" s="91"/>
      <c r="F28" s="91"/>
      <c r="G28" s="39">
        <f>SUM(G27)</f>
        <v>60912</v>
      </c>
      <c r="H28" s="41">
        <v>70559.5</v>
      </c>
      <c r="I28" s="41">
        <f>SUM(I27)</f>
        <v>0</v>
      </c>
      <c r="J28" s="19"/>
      <c r="K28" s="40">
        <f>SUM(K18:K26)</f>
        <v>71471.5</v>
      </c>
    </row>
  </sheetData>
  <mergeCells count="30">
    <mergeCell ref="B8:F8"/>
    <mergeCell ref="B9:F9"/>
    <mergeCell ref="B10:F10"/>
    <mergeCell ref="A1:K2"/>
    <mergeCell ref="A3:K4"/>
    <mergeCell ref="A5:K5"/>
    <mergeCell ref="A6:A7"/>
    <mergeCell ref="B6:F7"/>
    <mergeCell ref="G6:I6"/>
    <mergeCell ref="J6:J7"/>
    <mergeCell ref="K6:K7"/>
    <mergeCell ref="A11:F11"/>
    <mergeCell ref="A12:F12"/>
    <mergeCell ref="A15:K15"/>
    <mergeCell ref="A16:A17"/>
    <mergeCell ref="B16:F17"/>
    <mergeCell ref="G16:I16"/>
    <mergeCell ref="J16:J17"/>
    <mergeCell ref="K16:K17"/>
    <mergeCell ref="B21:F21"/>
    <mergeCell ref="B22:F22"/>
    <mergeCell ref="B23:F23"/>
    <mergeCell ref="B18:F18"/>
    <mergeCell ref="B19:F19"/>
    <mergeCell ref="B20:F20"/>
    <mergeCell ref="A27:F27"/>
    <mergeCell ref="A28:F28"/>
    <mergeCell ref="B24:F24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topLeftCell="A7" workbookViewId="0">
      <selection activeCell="I18" sqref="I1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5" customWidth="1"/>
    <col min="8" max="8" width="11.5703125" bestFit="1" customWidth="1"/>
    <col min="9" max="9" width="12.5703125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54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1" t="s">
        <v>19</v>
      </c>
      <c r="K6" s="110" t="s">
        <v>18</v>
      </c>
    </row>
    <row r="7" spans="1:11" ht="15.75" thickBot="1" x14ac:dyDescent="0.3">
      <c r="A7" s="124"/>
      <c r="B7" s="105"/>
      <c r="C7" s="105"/>
      <c r="D7" s="105"/>
      <c r="E7" s="105"/>
      <c r="F7" s="105"/>
      <c r="G7" s="77" t="s">
        <v>21</v>
      </c>
      <c r="H7" s="83" t="s">
        <v>22</v>
      </c>
      <c r="I7" s="84" t="s">
        <v>24</v>
      </c>
      <c r="J7" s="102"/>
      <c r="K7" s="111"/>
    </row>
    <row r="8" spans="1:11" x14ac:dyDescent="0.25">
      <c r="A8" s="72">
        <v>1</v>
      </c>
      <c r="B8" s="112" t="s">
        <v>3</v>
      </c>
      <c r="C8" s="112"/>
      <c r="D8" s="112"/>
      <c r="E8" s="112"/>
      <c r="F8" s="112"/>
      <c r="G8" s="42"/>
      <c r="H8" s="78">
        <f>13777+99</f>
        <v>13876</v>
      </c>
      <c r="I8" s="78">
        <v>368</v>
      </c>
      <c r="J8" s="21"/>
      <c r="K8" s="35">
        <f>SUM(Сентябрь!K8,Октябрь!G8:J8)</f>
        <v>986438.54</v>
      </c>
    </row>
    <row r="9" spans="1:11" x14ac:dyDescent="0.25">
      <c r="A9" s="73">
        <v>2</v>
      </c>
      <c r="B9" s="113" t="s">
        <v>4</v>
      </c>
      <c r="C9" s="113"/>
      <c r="D9" s="113"/>
      <c r="E9" s="113"/>
      <c r="F9" s="113"/>
      <c r="G9" s="44"/>
      <c r="H9" s="79">
        <v>200</v>
      </c>
      <c r="I9" s="79"/>
      <c r="J9" s="19"/>
      <c r="K9" s="35">
        <f>SUM(Сентябрь!K9,Октябрь!G9:J9)</f>
        <v>61152</v>
      </c>
    </row>
    <row r="10" spans="1:11" ht="15.75" thickBot="1" x14ac:dyDescent="0.3">
      <c r="A10" s="74">
        <v>3</v>
      </c>
      <c r="B10" s="114" t="s">
        <v>5</v>
      </c>
      <c r="C10" s="114"/>
      <c r="D10" s="114"/>
      <c r="E10" s="114"/>
      <c r="F10" s="114"/>
      <c r="G10" s="45"/>
      <c r="H10" s="80"/>
      <c r="I10" s="80"/>
      <c r="J10" s="19"/>
      <c r="K10" s="35">
        <f>SUM(Сентябрь!K10,Октябрь!G10:J10)</f>
        <v>542597</v>
      </c>
    </row>
    <row r="11" spans="1:11" ht="15.75" thickBot="1" x14ac:dyDescent="0.3">
      <c r="A11" s="88" t="s">
        <v>6</v>
      </c>
      <c r="B11" s="96"/>
      <c r="C11" s="96"/>
      <c r="D11" s="96"/>
      <c r="E11" s="96"/>
      <c r="F11" s="97"/>
      <c r="G11" s="43">
        <f>SUM(G8:G10)</f>
        <v>0</v>
      </c>
      <c r="H11" s="32">
        <f>SUM(H8:H10)</f>
        <v>14076</v>
      </c>
      <c r="I11" s="33">
        <f>SUM(I8:I10)</f>
        <v>368</v>
      </c>
      <c r="J11" s="20"/>
      <c r="K11" s="37"/>
    </row>
    <row r="12" spans="1:11" x14ac:dyDescent="0.25">
      <c r="A12" s="91" t="s">
        <v>18</v>
      </c>
      <c r="B12" s="91"/>
      <c r="C12" s="91"/>
      <c r="D12" s="91"/>
      <c r="E12" s="91"/>
      <c r="F12" s="91"/>
      <c r="G12" s="38">
        <f>SUM(Сентябрь!G12,Октябрь!G11)</f>
        <v>1080146.3999999999</v>
      </c>
      <c r="H12" s="82">
        <f>SUM(Сентябрь!H12,Октябрь!H11)</f>
        <v>481018.4</v>
      </c>
      <c r="I12" s="82">
        <f>SUM(Сентябрь!I12,Октябрь!I11)</f>
        <v>29022.739999999998</v>
      </c>
      <c r="J12" s="19"/>
      <c r="K12" s="40">
        <f>SUM(K8:K10)</f>
        <v>1590187.54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1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9"/>
      <c r="J16" s="110" t="s">
        <v>19</v>
      </c>
      <c r="K16" s="110" t="s">
        <v>18</v>
      </c>
    </row>
    <row r="17" spans="1:11" ht="15.75" thickBot="1" x14ac:dyDescent="0.3">
      <c r="A17" s="102"/>
      <c r="B17" s="102"/>
      <c r="C17" s="105"/>
      <c r="D17" s="105"/>
      <c r="E17" s="105"/>
      <c r="F17" s="106"/>
      <c r="G17" s="83" t="s">
        <v>21</v>
      </c>
      <c r="H17" s="76" t="s">
        <v>22</v>
      </c>
      <c r="I17" s="75" t="s">
        <v>24</v>
      </c>
      <c r="J17" s="111"/>
      <c r="K17" s="111"/>
    </row>
    <row r="18" spans="1:11" ht="28.5" customHeight="1" x14ac:dyDescent="0.25">
      <c r="A18" s="72">
        <v>1</v>
      </c>
      <c r="B18" s="95" t="s">
        <v>10</v>
      </c>
      <c r="C18" s="95"/>
      <c r="D18" s="95"/>
      <c r="E18" s="95"/>
      <c r="F18" s="95"/>
      <c r="G18" s="42"/>
      <c r="H18" s="78">
        <v>8000</v>
      </c>
      <c r="I18" s="78"/>
      <c r="J18" s="18"/>
      <c r="K18" s="38">
        <f>SUM(Сентябрь!K18,Октябрь!G18:I18)</f>
        <v>61144</v>
      </c>
    </row>
    <row r="19" spans="1:11" ht="35.25" customHeight="1" x14ac:dyDescent="0.25">
      <c r="A19" s="73">
        <v>2</v>
      </c>
      <c r="B19" s="94" t="s">
        <v>11</v>
      </c>
      <c r="C19" s="94"/>
      <c r="D19" s="94"/>
      <c r="E19" s="94"/>
      <c r="F19" s="94"/>
      <c r="G19" s="44"/>
      <c r="H19" s="79"/>
      <c r="I19" s="79"/>
      <c r="J19" s="2"/>
      <c r="K19" s="38">
        <f>SUM(Сентябрь!K19,Октябрь!G19:I19)</f>
        <v>156928.6</v>
      </c>
    </row>
    <row r="20" spans="1:11" ht="20.25" customHeight="1" x14ac:dyDescent="0.25">
      <c r="A20" s="73">
        <v>3</v>
      </c>
      <c r="B20" s="94" t="s">
        <v>12</v>
      </c>
      <c r="C20" s="94"/>
      <c r="D20" s="94"/>
      <c r="E20" s="94"/>
      <c r="F20" s="94"/>
      <c r="G20" s="44"/>
      <c r="H20" s="79"/>
      <c r="I20" s="79"/>
      <c r="J20" s="2"/>
      <c r="K20" s="38">
        <f>SUM(Сентябрь!K20,Октябрь!G20:I20)</f>
        <v>509494.1</v>
      </c>
    </row>
    <row r="21" spans="1:11" ht="38.25" customHeight="1" x14ac:dyDescent="0.25">
      <c r="A21" s="73">
        <v>4</v>
      </c>
      <c r="B21" s="94" t="s">
        <v>13</v>
      </c>
      <c r="C21" s="94"/>
      <c r="D21" s="94"/>
      <c r="E21" s="94"/>
      <c r="F21" s="94"/>
      <c r="G21" s="44"/>
      <c r="H21" s="79"/>
      <c r="I21" s="79"/>
      <c r="J21" s="2"/>
      <c r="K21" s="38">
        <f>SUM(Сентябрь!K21,Октябрь!G21:I21)</f>
        <v>204550</v>
      </c>
    </row>
    <row r="22" spans="1:11" ht="37.5" customHeight="1" x14ac:dyDescent="0.25">
      <c r="A22" s="73">
        <v>5</v>
      </c>
      <c r="B22" s="94" t="s">
        <v>14</v>
      </c>
      <c r="C22" s="94"/>
      <c r="D22" s="94"/>
      <c r="E22" s="94"/>
      <c r="F22" s="94"/>
      <c r="G22" s="44"/>
      <c r="H22" s="44">
        <v>2900</v>
      </c>
      <c r="I22" s="79"/>
      <c r="J22" s="2"/>
      <c r="K22" s="38">
        <f>SUM(Сентябрь!K22,Октябрь!G22:I22)</f>
        <v>2900</v>
      </c>
    </row>
    <row r="23" spans="1:11" ht="34.5" customHeight="1" x14ac:dyDescent="0.25">
      <c r="A23" s="73">
        <v>6</v>
      </c>
      <c r="B23" s="94" t="s">
        <v>15</v>
      </c>
      <c r="C23" s="94"/>
      <c r="D23" s="94"/>
      <c r="E23" s="94"/>
      <c r="F23" s="94"/>
      <c r="G23" s="44"/>
      <c r="H23" s="79"/>
      <c r="I23" s="79"/>
      <c r="J23" s="2"/>
      <c r="K23" s="38">
        <f>SUM(Сентябрь!K23,Октябрь!G23:I23)</f>
        <v>0</v>
      </c>
    </row>
    <row r="24" spans="1:11" ht="44.25" customHeight="1" x14ac:dyDescent="0.25">
      <c r="A24" s="73">
        <v>7</v>
      </c>
      <c r="B24" s="92" t="s">
        <v>16</v>
      </c>
      <c r="C24" s="92"/>
      <c r="D24" s="92"/>
      <c r="E24" s="92"/>
      <c r="F24" s="92"/>
      <c r="G24" s="44">
        <v>9500</v>
      </c>
      <c r="H24" s="79">
        <v>6170</v>
      </c>
      <c r="I24" s="79"/>
      <c r="J24" s="2"/>
      <c r="K24" s="38">
        <f>SUM(Сентябрь!K24,Октябрь!G24:I24)</f>
        <v>153742.29999999999</v>
      </c>
    </row>
    <row r="25" spans="1:11" ht="44.25" customHeight="1" x14ac:dyDescent="0.25">
      <c r="A25" s="74">
        <v>8</v>
      </c>
      <c r="B25" s="93" t="s">
        <v>17</v>
      </c>
      <c r="C25" s="93"/>
      <c r="D25" s="93"/>
      <c r="E25" s="93"/>
      <c r="F25" s="93"/>
      <c r="G25" s="45">
        <v>15000</v>
      </c>
      <c r="H25" s="80"/>
      <c r="I25" s="80"/>
      <c r="J25" s="24"/>
      <c r="K25" s="38">
        <f>SUM(Сентябрь!K25,Октябрь!G25:I25)</f>
        <v>353711.95999999996</v>
      </c>
    </row>
    <row r="26" spans="1:11" ht="27.75" customHeight="1" thickBot="1" x14ac:dyDescent="0.3">
      <c r="A26" s="74">
        <v>9</v>
      </c>
      <c r="B26" s="93" t="s">
        <v>25</v>
      </c>
      <c r="C26" s="93"/>
      <c r="D26" s="93"/>
      <c r="E26" s="93"/>
      <c r="F26" s="93"/>
      <c r="G26" s="45"/>
      <c r="H26" s="80">
        <v>5539</v>
      </c>
      <c r="I26" s="80"/>
      <c r="J26" s="23" t="s">
        <v>58</v>
      </c>
      <c r="K26" s="38">
        <f>SUM(Сентябрь!K26,Октябрь!G26:I26)</f>
        <v>96970.3</v>
      </c>
    </row>
    <row r="27" spans="1:11" ht="15.75" thickBot="1" x14ac:dyDescent="0.3">
      <c r="A27" s="88" t="s">
        <v>6</v>
      </c>
      <c r="B27" s="89"/>
      <c r="C27" s="89"/>
      <c r="D27" s="89"/>
      <c r="E27" s="89"/>
      <c r="F27" s="90"/>
      <c r="G27" s="81">
        <f>SUM(G18:G26)</f>
        <v>24500</v>
      </c>
      <c r="H27" s="32">
        <f>SUM(H18:H26)</f>
        <v>22609</v>
      </c>
      <c r="I27" s="33">
        <f>SUM(I18:I26)</f>
        <v>0</v>
      </c>
      <c r="J27" s="22"/>
      <c r="K27" s="39"/>
    </row>
    <row r="28" spans="1:11" x14ac:dyDescent="0.25">
      <c r="A28" s="91" t="s">
        <v>18</v>
      </c>
      <c r="B28" s="91"/>
      <c r="C28" s="91"/>
      <c r="D28" s="91"/>
      <c r="E28" s="91"/>
      <c r="F28" s="91"/>
      <c r="G28" s="82">
        <f>SUM(Сентябрь!G28,Октябрь!G27)</f>
        <v>1135413.6599999999</v>
      </c>
      <c r="H28" s="82">
        <f>SUM(Сентябрь!H28,Октябрь!H27)</f>
        <v>453235.8</v>
      </c>
      <c r="I28" s="82">
        <f>SUM(Сентябрь!I28,Октябрь!I27)</f>
        <v>10791.8</v>
      </c>
      <c r="J28" s="19"/>
      <c r="K28" s="40">
        <f>SUM(K18:K26)</f>
        <v>1539441.26</v>
      </c>
    </row>
  </sheetData>
  <mergeCells count="30">
    <mergeCell ref="B25:F25"/>
    <mergeCell ref="B26:F26"/>
    <mergeCell ref="A27:F27"/>
    <mergeCell ref="A28:F28"/>
    <mergeCell ref="B19:F19"/>
    <mergeCell ref="B20:F20"/>
    <mergeCell ref="B21:F21"/>
    <mergeCell ref="B22:F22"/>
    <mergeCell ref="B23:F23"/>
    <mergeCell ref="B24:F24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topLeftCell="A7" workbookViewId="0">
      <selection activeCell="J25" sqref="J2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28515625" customWidth="1"/>
    <col min="8" max="8" width="11.5703125" bestFit="1" customWidth="1"/>
    <col min="9" max="9" width="12.5703125" customWidth="1"/>
    <col min="10" max="10" width="33.4257812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55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1" t="s">
        <v>19</v>
      </c>
      <c r="K6" s="110" t="s">
        <v>18</v>
      </c>
    </row>
    <row r="7" spans="1:11" ht="15.75" thickBot="1" x14ac:dyDescent="0.3">
      <c r="A7" s="124"/>
      <c r="B7" s="105"/>
      <c r="C7" s="105"/>
      <c r="D7" s="105"/>
      <c r="E7" s="105"/>
      <c r="F7" s="105"/>
      <c r="G7" s="77" t="s">
        <v>21</v>
      </c>
      <c r="H7" s="83" t="s">
        <v>22</v>
      </c>
      <c r="I7" s="84" t="s">
        <v>24</v>
      </c>
      <c r="J7" s="102"/>
      <c r="K7" s="111"/>
    </row>
    <row r="8" spans="1:11" x14ac:dyDescent="0.25">
      <c r="A8" s="72">
        <v>1</v>
      </c>
      <c r="B8" s="112" t="s">
        <v>3</v>
      </c>
      <c r="C8" s="112"/>
      <c r="D8" s="112"/>
      <c r="E8" s="112"/>
      <c r="F8" s="112"/>
      <c r="G8" s="42">
        <v>159894.6</v>
      </c>
      <c r="H8" s="78">
        <v>15851.6</v>
      </c>
      <c r="I8" s="78">
        <v>0</v>
      </c>
      <c r="J8" s="21"/>
      <c r="K8" s="35">
        <f>SUM(Октябрь!K8,Ноябрь!G8:J8)</f>
        <v>1162184.7400000002</v>
      </c>
    </row>
    <row r="9" spans="1:11" x14ac:dyDescent="0.25">
      <c r="A9" s="73">
        <v>2</v>
      </c>
      <c r="B9" s="113" t="s">
        <v>4</v>
      </c>
      <c r="C9" s="113"/>
      <c r="D9" s="113"/>
      <c r="E9" s="113"/>
      <c r="F9" s="113"/>
      <c r="G9" s="44">
        <v>0</v>
      </c>
      <c r="H9" s="79">
        <v>400</v>
      </c>
      <c r="I9" s="79">
        <v>0</v>
      </c>
      <c r="J9" s="19"/>
      <c r="K9" s="35">
        <f>SUM(Октябрь!K9,Ноябрь!G9:J9)</f>
        <v>61552</v>
      </c>
    </row>
    <row r="10" spans="1:11" ht="15.75" thickBot="1" x14ac:dyDescent="0.3">
      <c r="A10" s="74">
        <v>3</v>
      </c>
      <c r="B10" s="114" t="s">
        <v>5</v>
      </c>
      <c r="C10" s="114"/>
      <c r="D10" s="114"/>
      <c r="E10" s="114"/>
      <c r="F10" s="114"/>
      <c r="G10" s="45">
        <f>76000+174000</f>
        <v>250000</v>
      </c>
      <c r="H10" s="80">
        <f>178000-174000</f>
        <v>4000</v>
      </c>
      <c r="I10" s="80">
        <v>0</v>
      </c>
      <c r="J10" s="19" t="s">
        <v>59</v>
      </c>
      <c r="K10" s="35">
        <f>SUM(Октябрь!K10,Ноябрь!G10:J10)</f>
        <v>796597</v>
      </c>
    </row>
    <row r="11" spans="1:11" ht="15.75" thickBot="1" x14ac:dyDescent="0.3">
      <c r="A11" s="88" t="s">
        <v>6</v>
      </c>
      <c r="B11" s="96"/>
      <c r="C11" s="96"/>
      <c r="D11" s="96"/>
      <c r="E11" s="96"/>
      <c r="F11" s="97"/>
      <c r="G11" s="43">
        <f>SUM(G8:G10)</f>
        <v>409894.6</v>
      </c>
      <c r="H11" s="32">
        <f>SUM(H8:H10)</f>
        <v>20251.599999999999</v>
      </c>
      <c r="I11" s="33">
        <f>SUM(I8:I10)</f>
        <v>0</v>
      </c>
      <c r="J11" s="20"/>
      <c r="K11" s="37"/>
    </row>
    <row r="12" spans="1:11" x14ac:dyDescent="0.25">
      <c r="A12" s="91" t="s">
        <v>18</v>
      </c>
      <c r="B12" s="91"/>
      <c r="C12" s="91"/>
      <c r="D12" s="91"/>
      <c r="E12" s="91"/>
      <c r="F12" s="91"/>
      <c r="G12" s="38">
        <f>SUM(Октябрь!G12,Ноябрь!G11)</f>
        <v>1490041</v>
      </c>
      <c r="H12" s="82">
        <f>SUM(Октябрь!H12,Ноябрь!H11)</f>
        <v>501270</v>
      </c>
      <c r="I12" s="82">
        <f>SUM(Октябрь!I12,Ноябрь!I11)</f>
        <v>29022.739999999998</v>
      </c>
      <c r="J12" s="19"/>
      <c r="K12" s="40">
        <f>SUM(K8:K10)</f>
        <v>2020333.7400000002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1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9"/>
      <c r="J16" s="110" t="s">
        <v>19</v>
      </c>
      <c r="K16" s="110" t="s">
        <v>18</v>
      </c>
    </row>
    <row r="17" spans="1:11" ht="15.75" thickBot="1" x14ac:dyDescent="0.3">
      <c r="A17" s="102"/>
      <c r="B17" s="102"/>
      <c r="C17" s="105"/>
      <c r="D17" s="105"/>
      <c r="E17" s="105"/>
      <c r="F17" s="106"/>
      <c r="G17" s="83" t="s">
        <v>21</v>
      </c>
      <c r="H17" s="76" t="s">
        <v>22</v>
      </c>
      <c r="I17" s="75" t="s">
        <v>24</v>
      </c>
      <c r="J17" s="111"/>
      <c r="K17" s="111"/>
    </row>
    <row r="18" spans="1:11" ht="28.5" customHeight="1" x14ac:dyDescent="0.25">
      <c r="A18" s="72">
        <v>1</v>
      </c>
      <c r="B18" s="95" t="s">
        <v>10</v>
      </c>
      <c r="C18" s="95"/>
      <c r="D18" s="95"/>
      <c r="E18" s="95"/>
      <c r="F18" s="95"/>
      <c r="G18" s="42">
        <v>75295</v>
      </c>
      <c r="H18" s="78"/>
      <c r="I18" s="78"/>
      <c r="J18" s="18"/>
      <c r="K18" s="38">
        <f>SUM(Октябрь!K18,Ноябрь!G18:I18)</f>
        <v>136439</v>
      </c>
    </row>
    <row r="19" spans="1:11" ht="35.25" customHeight="1" x14ac:dyDescent="0.25">
      <c r="A19" s="73">
        <v>2</v>
      </c>
      <c r="B19" s="94" t="s">
        <v>11</v>
      </c>
      <c r="C19" s="94"/>
      <c r="D19" s="94"/>
      <c r="E19" s="94"/>
      <c r="F19" s="94"/>
      <c r="G19" s="44"/>
      <c r="H19" s="79"/>
      <c r="I19" s="79"/>
      <c r="J19" s="2"/>
      <c r="K19" s="38">
        <f>SUM(Октябрь!K19,Ноябрь!G19:I19)</f>
        <v>156928.6</v>
      </c>
    </row>
    <row r="20" spans="1:11" ht="20.25" customHeight="1" x14ac:dyDescent="0.25">
      <c r="A20" s="73">
        <v>3</v>
      </c>
      <c r="B20" s="94" t="s">
        <v>12</v>
      </c>
      <c r="C20" s="94"/>
      <c r="D20" s="94"/>
      <c r="E20" s="94"/>
      <c r="F20" s="94"/>
      <c r="G20" s="44">
        <v>110000</v>
      </c>
      <c r="H20" s="79"/>
      <c r="I20" s="79"/>
      <c r="J20" s="2"/>
      <c r="K20" s="38">
        <f>SUM(Октябрь!K20,Ноябрь!G20:I20)</f>
        <v>619494.1</v>
      </c>
    </row>
    <row r="21" spans="1:11" ht="38.25" customHeight="1" x14ac:dyDescent="0.25">
      <c r="A21" s="73">
        <v>4</v>
      </c>
      <c r="B21" s="94" t="s">
        <v>13</v>
      </c>
      <c r="C21" s="94"/>
      <c r="D21" s="94"/>
      <c r="E21" s="94"/>
      <c r="F21" s="94"/>
      <c r="G21" s="44">
        <v>60750</v>
      </c>
      <c r="H21" s="79">
        <v>20250</v>
      </c>
      <c r="I21" s="79"/>
      <c r="J21" s="2"/>
      <c r="K21" s="38">
        <f>SUM(Октябрь!K21,Ноябрь!G21:I21)</f>
        <v>285550</v>
      </c>
    </row>
    <row r="22" spans="1:11" ht="37.5" customHeight="1" x14ac:dyDescent="0.25">
      <c r="A22" s="73">
        <v>5</v>
      </c>
      <c r="B22" s="94" t="s">
        <v>14</v>
      </c>
      <c r="C22" s="94"/>
      <c r="D22" s="94"/>
      <c r="E22" s="94"/>
      <c r="F22" s="94"/>
      <c r="G22" s="44"/>
      <c r="H22" s="79"/>
      <c r="I22" s="79"/>
      <c r="J22" s="2"/>
      <c r="K22" s="38">
        <f>SUM(Октябрь!K22,Ноябрь!G22:I22)</f>
        <v>2900</v>
      </c>
    </row>
    <row r="23" spans="1:11" ht="34.5" customHeight="1" x14ac:dyDescent="0.25">
      <c r="A23" s="73">
        <v>6</v>
      </c>
      <c r="B23" s="94" t="s">
        <v>15</v>
      </c>
      <c r="C23" s="94"/>
      <c r="D23" s="94"/>
      <c r="E23" s="94"/>
      <c r="F23" s="94"/>
      <c r="G23" s="44"/>
      <c r="H23" s="79"/>
      <c r="I23" s="79"/>
      <c r="J23" s="2"/>
      <c r="K23" s="38">
        <f>SUM(Октябрь!K23,Ноябрь!G23:I23)</f>
        <v>0</v>
      </c>
    </row>
    <row r="24" spans="1:11" ht="44.25" customHeight="1" x14ac:dyDescent="0.25">
      <c r="A24" s="73">
        <v>7</v>
      </c>
      <c r="B24" s="92" t="s">
        <v>16</v>
      </c>
      <c r="C24" s="92"/>
      <c r="D24" s="92"/>
      <c r="E24" s="92"/>
      <c r="F24" s="92"/>
      <c r="G24" s="44"/>
      <c r="H24" s="79">
        <v>6045</v>
      </c>
      <c r="I24" s="79">
        <v>812.5</v>
      </c>
      <c r="J24" s="2"/>
      <c r="K24" s="38">
        <f>SUM(Октябрь!K24,Ноябрь!G24:I24)</f>
        <v>160599.79999999999</v>
      </c>
    </row>
    <row r="25" spans="1:11" ht="40.5" customHeight="1" x14ac:dyDescent="0.25">
      <c r="A25" s="74">
        <v>8</v>
      </c>
      <c r="B25" s="93" t="s">
        <v>17</v>
      </c>
      <c r="C25" s="93"/>
      <c r="D25" s="93"/>
      <c r="E25" s="93"/>
      <c r="F25" s="93"/>
      <c r="G25" s="45">
        <v>7000</v>
      </c>
      <c r="H25" s="80"/>
      <c r="I25" s="80"/>
      <c r="J25" s="24"/>
      <c r="K25" s="38">
        <f>SUM(Октябрь!K25,Ноябрь!G25:I25)</f>
        <v>360711.95999999996</v>
      </c>
    </row>
    <row r="26" spans="1:11" ht="39.75" customHeight="1" thickBot="1" x14ac:dyDescent="0.3">
      <c r="A26" s="74">
        <v>9</v>
      </c>
      <c r="B26" s="93" t="s">
        <v>25</v>
      </c>
      <c r="C26" s="93"/>
      <c r="D26" s="93"/>
      <c r="E26" s="93"/>
      <c r="F26" s="93"/>
      <c r="G26" s="45"/>
      <c r="H26" s="80">
        <v>25000</v>
      </c>
      <c r="I26" s="80">
        <v>140</v>
      </c>
      <c r="J26" s="28" t="s">
        <v>60</v>
      </c>
      <c r="K26" s="38">
        <f>SUM(Октябрь!K26,Ноябрь!G26:I26)</f>
        <v>122110.3</v>
      </c>
    </row>
    <row r="27" spans="1:11" ht="15.75" thickBot="1" x14ac:dyDescent="0.3">
      <c r="A27" s="88" t="s">
        <v>6</v>
      </c>
      <c r="B27" s="89"/>
      <c r="C27" s="89"/>
      <c r="D27" s="89"/>
      <c r="E27" s="89"/>
      <c r="F27" s="90"/>
      <c r="G27" s="81">
        <f>SUM(G18:G26)</f>
        <v>253045</v>
      </c>
      <c r="H27" s="32">
        <f>SUM(H18:H26)</f>
        <v>51295</v>
      </c>
      <c r="I27" s="33">
        <f>SUM(I18:I26)</f>
        <v>952.5</v>
      </c>
      <c r="J27" s="22"/>
      <c r="K27" s="39"/>
    </row>
    <row r="28" spans="1:11" x14ac:dyDescent="0.25">
      <c r="A28" s="91" t="s">
        <v>18</v>
      </c>
      <c r="B28" s="91"/>
      <c r="C28" s="91"/>
      <c r="D28" s="91"/>
      <c r="E28" s="91"/>
      <c r="F28" s="91"/>
      <c r="G28" s="82">
        <f>SUM(Октябрь!G28,Ноябрь!G27)</f>
        <v>1388458.66</v>
      </c>
      <c r="H28" s="82">
        <f>SUM(Октябрь!H28,Ноябрь!H27)</f>
        <v>504530.8</v>
      </c>
      <c r="I28" s="82">
        <f>SUM(Октябрь!I28,Ноябрь!I27)</f>
        <v>11744.3</v>
      </c>
      <c r="J28" s="19"/>
      <c r="K28" s="40">
        <f>SUM(K18:K26)</f>
        <v>1844733.76</v>
      </c>
    </row>
  </sheetData>
  <mergeCells count="30">
    <mergeCell ref="B25:F25"/>
    <mergeCell ref="B26:F26"/>
    <mergeCell ref="A27:F27"/>
    <mergeCell ref="A28:F28"/>
    <mergeCell ref="B19:F19"/>
    <mergeCell ref="B20:F20"/>
    <mergeCell ref="B21:F21"/>
    <mergeCell ref="B22:F22"/>
    <mergeCell ref="B23:F23"/>
    <mergeCell ref="B24:F24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topLeftCell="A31" workbookViewId="0">
      <selection activeCell="N25" sqref="N2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5703125" customWidth="1"/>
    <col min="8" max="8" width="11.5703125" bestFit="1" customWidth="1"/>
    <col min="9" max="9" width="12.5703125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56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1" t="s">
        <v>19</v>
      </c>
      <c r="K6" s="110" t="s">
        <v>18</v>
      </c>
    </row>
    <row r="7" spans="1:11" ht="15.75" thickBot="1" x14ac:dyDescent="0.3">
      <c r="A7" s="124"/>
      <c r="B7" s="105"/>
      <c r="C7" s="105"/>
      <c r="D7" s="105"/>
      <c r="E7" s="105"/>
      <c r="F7" s="105"/>
      <c r="G7" s="77" t="s">
        <v>21</v>
      </c>
      <c r="H7" s="83" t="s">
        <v>22</v>
      </c>
      <c r="I7" s="84" t="s">
        <v>24</v>
      </c>
      <c r="J7" s="102"/>
      <c r="K7" s="111"/>
    </row>
    <row r="8" spans="1:11" x14ac:dyDescent="0.25">
      <c r="A8" s="72">
        <v>1</v>
      </c>
      <c r="B8" s="112" t="s">
        <v>3</v>
      </c>
      <c r="C8" s="112"/>
      <c r="D8" s="112"/>
      <c r="E8" s="112"/>
      <c r="F8" s="112"/>
      <c r="G8" s="42">
        <v>497</v>
      </c>
      <c r="H8" s="78">
        <v>28269</v>
      </c>
      <c r="I8" s="78">
        <v>105000</v>
      </c>
      <c r="J8" s="21"/>
      <c r="K8" s="35">
        <f>SUM(Ноябрь!K8,Декабрь!G8:J8)</f>
        <v>1295950.7400000002</v>
      </c>
    </row>
    <row r="9" spans="1:11" x14ac:dyDescent="0.25">
      <c r="A9" s="73">
        <v>2</v>
      </c>
      <c r="B9" s="113" t="s">
        <v>4</v>
      </c>
      <c r="C9" s="113"/>
      <c r="D9" s="113"/>
      <c r="E9" s="113"/>
      <c r="F9" s="113"/>
      <c r="G9" s="44"/>
      <c r="H9" s="79">
        <v>1600</v>
      </c>
      <c r="I9" s="79">
        <v>2000</v>
      </c>
      <c r="J9" s="19"/>
      <c r="K9" s="35">
        <f>SUM(Ноябрь!K9,Декабрь!G9:J9)</f>
        <v>65152</v>
      </c>
    </row>
    <row r="10" spans="1:11" ht="15.75" thickBot="1" x14ac:dyDescent="0.3">
      <c r="A10" s="74">
        <v>3</v>
      </c>
      <c r="B10" s="114" t="s">
        <v>5</v>
      </c>
      <c r="C10" s="114"/>
      <c r="D10" s="114"/>
      <c r="E10" s="114"/>
      <c r="F10" s="114"/>
      <c r="G10" s="45"/>
      <c r="H10" s="80">
        <v>10000</v>
      </c>
      <c r="I10" s="80">
        <v>20000</v>
      </c>
      <c r="J10" s="19"/>
      <c r="K10" s="35">
        <f>SUM(Ноябрь!K10,Декабрь!G10:J10)</f>
        <v>826597</v>
      </c>
    </row>
    <row r="11" spans="1:11" ht="15.75" thickBot="1" x14ac:dyDescent="0.3">
      <c r="A11" s="88" t="s">
        <v>6</v>
      </c>
      <c r="B11" s="96"/>
      <c r="C11" s="96"/>
      <c r="D11" s="96"/>
      <c r="E11" s="96"/>
      <c r="F11" s="97"/>
      <c r="G11" s="43">
        <f>SUM(G8:G10)</f>
        <v>497</v>
      </c>
      <c r="H11" s="32">
        <f>SUM(H8:H10)</f>
        <v>39869</v>
      </c>
      <c r="I11" s="33">
        <f>SUM(I8:I10)</f>
        <v>127000</v>
      </c>
      <c r="J11" s="20"/>
      <c r="K11" s="37"/>
    </row>
    <row r="12" spans="1:11" x14ac:dyDescent="0.25">
      <c r="A12" s="91" t="s">
        <v>18</v>
      </c>
      <c r="B12" s="91"/>
      <c r="C12" s="91"/>
      <c r="D12" s="91"/>
      <c r="E12" s="91"/>
      <c r="F12" s="91"/>
      <c r="G12" s="38">
        <f>SUM(Ноябрь!G12,Декабрь!G11)</f>
        <v>1490538</v>
      </c>
      <c r="H12" s="82">
        <f>SUM(Ноябрь!H12,Декабрь!H11)</f>
        <v>541139</v>
      </c>
      <c r="I12" s="82">
        <f>SUM(Ноябрь!I12,Декабрь!I11)</f>
        <v>156022.74</v>
      </c>
      <c r="J12" s="19"/>
      <c r="K12" s="40">
        <f>SUM(K8:K10)</f>
        <v>2187699.7400000002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1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9"/>
      <c r="J16" s="110" t="s">
        <v>19</v>
      </c>
      <c r="K16" s="110" t="s">
        <v>18</v>
      </c>
    </row>
    <row r="17" spans="1:11" ht="15.75" thickBot="1" x14ac:dyDescent="0.3">
      <c r="A17" s="102"/>
      <c r="B17" s="102"/>
      <c r="C17" s="105"/>
      <c r="D17" s="105"/>
      <c r="E17" s="105"/>
      <c r="F17" s="106"/>
      <c r="G17" s="83" t="s">
        <v>21</v>
      </c>
      <c r="H17" s="76" t="s">
        <v>22</v>
      </c>
      <c r="I17" s="75" t="s">
        <v>24</v>
      </c>
      <c r="J17" s="111"/>
      <c r="K17" s="111"/>
    </row>
    <row r="18" spans="1:11" ht="28.5" customHeight="1" x14ac:dyDescent="0.25">
      <c r="A18" s="72">
        <v>1</v>
      </c>
      <c r="B18" s="95" t="s">
        <v>10</v>
      </c>
      <c r="C18" s="95"/>
      <c r="D18" s="95"/>
      <c r="E18" s="95"/>
      <c r="F18" s="95"/>
      <c r="G18" s="42">
        <v>56000</v>
      </c>
      <c r="H18" s="78">
        <v>20000</v>
      </c>
      <c r="I18" s="78"/>
      <c r="J18" s="18"/>
      <c r="K18" s="38">
        <f>SUM(Ноябрь!K18,Декабрь!G18:I18)</f>
        <v>212439</v>
      </c>
    </row>
    <row r="19" spans="1:11" ht="35.25" customHeight="1" x14ac:dyDescent="0.25">
      <c r="A19" s="73">
        <v>2</v>
      </c>
      <c r="B19" s="94" t="s">
        <v>11</v>
      </c>
      <c r="C19" s="94"/>
      <c r="D19" s="94"/>
      <c r="E19" s="94"/>
      <c r="F19" s="94"/>
      <c r="G19" s="44"/>
      <c r="H19" s="79"/>
      <c r="I19" s="79"/>
      <c r="J19" s="2"/>
      <c r="K19" s="38">
        <f>SUM(Ноябрь!K19,Декабрь!G19:I19)</f>
        <v>156928.6</v>
      </c>
    </row>
    <row r="20" spans="1:11" ht="20.25" customHeight="1" x14ac:dyDescent="0.25">
      <c r="A20" s="73">
        <v>3</v>
      </c>
      <c r="B20" s="94" t="s">
        <v>12</v>
      </c>
      <c r="C20" s="94"/>
      <c r="D20" s="94"/>
      <c r="E20" s="94"/>
      <c r="F20" s="94"/>
      <c r="G20" s="44"/>
      <c r="H20" s="79"/>
      <c r="I20" s="79"/>
      <c r="J20" s="2"/>
      <c r="K20" s="38">
        <f>SUM(Ноябрь!K20,Декабрь!G20:I20)</f>
        <v>619494.1</v>
      </c>
    </row>
    <row r="21" spans="1:11" ht="38.25" customHeight="1" x14ac:dyDescent="0.25">
      <c r="A21" s="73">
        <v>4</v>
      </c>
      <c r="B21" s="94" t="s">
        <v>13</v>
      </c>
      <c r="C21" s="94"/>
      <c r="D21" s="94"/>
      <c r="E21" s="94"/>
      <c r="F21" s="94"/>
      <c r="G21" s="44">
        <v>10182</v>
      </c>
      <c r="H21" s="79"/>
      <c r="I21" s="79"/>
      <c r="J21" s="2"/>
      <c r="K21" s="38">
        <f>SUM(Ноябрь!K21,Декабрь!G21:I21)</f>
        <v>295732</v>
      </c>
    </row>
    <row r="22" spans="1:11" ht="37.5" customHeight="1" x14ac:dyDescent="0.25">
      <c r="A22" s="73">
        <v>5</v>
      </c>
      <c r="B22" s="94" t="s">
        <v>14</v>
      </c>
      <c r="C22" s="94"/>
      <c r="D22" s="94"/>
      <c r="E22" s="94"/>
      <c r="F22" s="94"/>
      <c r="G22" s="44"/>
      <c r="H22" s="79"/>
      <c r="I22" s="79"/>
      <c r="J22" s="2"/>
      <c r="K22" s="38">
        <f>SUM(Ноябрь!K22,Декабрь!G22:I22)</f>
        <v>2900</v>
      </c>
    </row>
    <row r="23" spans="1:11" ht="34.5" customHeight="1" x14ac:dyDescent="0.25">
      <c r="A23" s="73">
        <v>6</v>
      </c>
      <c r="B23" s="94" t="s">
        <v>15</v>
      </c>
      <c r="C23" s="94"/>
      <c r="D23" s="94"/>
      <c r="E23" s="94"/>
      <c r="F23" s="94"/>
      <c r="G23" s="44"/>
      <c r="H23" s="79"/>
      <c r="I23" s="79"/>
      <c r="J23" s="2"/>
      <c r="K23" s="38">
        <f>SUM(Ноябрь!K23,Декабрь!G23:I23)</f>
        <v>0</v>
      </c>
    </row>
    <row r="24" spans="1:11" ht="44.25" customHeight="1" x14ac:dyDescent="0.25">
      <c r="A24" s="73">
        <v>7</v>
      </c>
      <c r="B24" s="92" t="s">
        <v>16</v>
      </c>
      <c r="C24" s="92"/>
      <c r="D24" s="92"/>
      <c r="E24" s="92"/>
      <c r="F24" s="92"/>
      <c r="G24" s="44">
        <v>19344</v>
      </c>
      <c r="H24" s="79">
        <v>16609</v>
      </c>
      <c r="I24" s="79"/>
      <c r="J24" s="2"/>
      <c r="K24" s="38">
        <f>SUM(Ноябрь!K24,Декабрь!G24:I24)</f>
        <v>196552.8</v>
      </c>
    </row>
    <row r="25" spans="1:11" ht="44.25" customHeight="1" x14ac:dyDescent="0.25">
      <c r="A25" s="74">
        <v>8</v>
      </c>
      <c r="B25" s="93" t="s">
        <v>17</v>
      </c>
      <c r="C25" s="93"/>
      <c r="D25" s="93"/>
      <c r="E25" s="93"/>
      <c r="F25" s="93"/>
      <c r="G25" s="45">
        <v>34885</v>
      </c>
      <c r="H25" s="80">
        <v>9205</v>
      </c>
      <c r="I25" s="80"/>
      <c r="J25" s="24"/>
      <c r="K25" s="38">
        <f>SUM(Ноябрь!K25,Декабрь!G25:I25)</f>
        <v>404801.95999999996</v>
      </c>
    </row>
    <row r="26" spans="1:11" ht="27.75" customHeight="1" thickBot="1" x14ac:dyDescent="0.3">
      <c r="A26" s="74">
        <v>9</v>
      </c>
      <c r="B26" s="93" t="s">
        <v>25</v>
      </c>
      <c r="C26" s="93"/>
      <c r="D26" s="93"/>
      <c r="E26" s="93"/>
      <c r="F26" s="93"/>
      <c r="G26" s="87">
        <v>1012.34</v>
      </c>
      <c r="H26" s="80"/>
      <c r="I26" s="80">
        <v>2000</v>
      </c>
      <c r="J26" s="23"/>
      <c r="K26" s="38">
        <f>SUM(Ноябрь!K26,Декабрь!G26:I26)</f>
        <v>125122.64</v>
      </c>
    </row>
    <row r="27" spans="1:11" ht="15.75" thickBot="1" x14ac:dyDescent="0.3">
      <c r="A27" s="88" t="s">
        <v>6</v>
      </c>
      <c r="B27" s="89"/>
      <c r="C27" s="89"/>
      <c r="D27" s="89"/>
      <c r="E27" s="89"/>
      <c r="F27" s="90"/>
      <c r="G27" s="81">
        <f>SUM(G18:G26)</f>
        <v>121423.34</v>
      </c>
      <c r="H27" s="32">
        <f>SUM(H18:H26)</f>
        <v>45814</v>
      </c>
      <c r="I27" s="33">
        <f>SUM(I18:I26)</f>
        <v>2000</v>
      </c>
      <c r="J27" s="22"/>
      <c r="K27" s="39"/>
    </row>
    <row r="28" spans="1:11" x14ac:dyDescent="0.25">
      <c r="A28" s="91" t="s">
        <v>18</v>
      </c>
      <c r="B28" s="91"/>
      <c r="C28" s="91"/>
      <c r="D28" s="91"/>
      <c r="E28" s="91"/>
      <c r="F28" s="91"/>
      <c r="G28" s="82">
        <f>SUM(Ноябрь!G28,Декабрь!G27)</f>
        <v>1509882</v>
      </c>
      <c r="H28" s="82">
        <f>SUM(Ноябрь!H28,Декабрь!H27)</f>
        <v>550344.80000000005</v>
      </c>
      <c r="I28" s="82">
        <f>SUM(Ноябрь!I28,Декабрь!I27)</f>
        <v>13744.3</v>
      </c>
      <c r="J28" s="19"/>
      <c r="K28" s="40">
        <f>SUM(K18:K26)</f>
        <v>2013971.0999999999</v>
      </c>
    </row>
  </sheetData>
  <mergeCells count="30">
    <mergeCell ref="B25:F25"/>
    <mergeCell ref="B26:F26"/>
    <mergeCell ref="A27:F27"/>
    <mergeCell ref="A28:F28"/>
    <mergeCell ref="B19:F19"/>
    <mergeCell ref="B20:F20"/>
    <mergeCell ref="B21:F21"/>
    <mergeCell ref="B22:F22"/>
    <mergeCell ref="B23:F23"/>
    <mergeCell ref="B24:F24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8"/>
  <sheetViews>
    <sheetView tabSelected="1" topLeftCell="I1" zoomScaleNormal="100" workbookViewId="0">
      <selection activeCell="R10" sqref="R1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140625" customWidth="1"/>
    <col min="8" max="8" width="12.85546875" customWidth="1"/>
    <col min="9" max="9" width="12.5703125" customWidth="1"/>
    <col min="10" max="10" width="16.28515625" customWidth="1"/>
    <col min="11" max="11" width="18.42578125" customWidth="1"/>
    <col min="12" max="12" width="11.42578125" bestFit="1" customWidth="1"/>
    <col min="13" max="14" width="12.5703125" bestFit="1" customWidth="1"/>
    <col min="15" max="15" width="12.140625" customWidth="1"/>
    <col min="16" max="16" width="10.28515625" bestFit="1" customWidth="1"/>
    <col min="17" max="17" width="11.7109375" customWidth="1"/>
    <col min="18" max="18" width="12.140625" customWidth="1"/>
  </cols>
  <sheetData>
    <row r="1" spans="1:18" ht="15" customHeight="1" thickBot="1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5.75" thickBo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5.75" thickBot="1" x14ac:dyDescent="0.3">
      <c r="A3" s="146" t="s">
        <v>37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5.75" thickBot="1" x14ac:dyDescent="0.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9.5" thickBot="1" x14ac:dyDescent="0.3">
      <c r="A5" s="140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15.75" thickBot="1" x14ac:dyDescent="0.3">
      <c r="A6" s="141" t="s">
        <v>1</v>
      </c>
      <c r="B6" s="141" t="s">
        <v>2</v>
      </c>
      <c r="C6" s="141"/>
      <c r="D6" s="141"/>
      <c r="E6" s="141"/>
      <c r="F6" s="141"/>
      <c r="G6" s="141" t="s">
        <v>20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ht="15.75" thickBot="1" x14ac:dyDescent="0.3">
      <c r="A7" s="141"/>
      <c r="B7" s="141"/>
      <c r="C7" s="141"/>
      <c r="D7" s="141"/>
      <c r="E7" s="141"/>
      <c r="F7" s="141"/>
      <c r="G7" s="14" t="s">
        <v>38</v>
      </c>
      <c r="H7" s="14" t="s">
        <v>39</v>
      </c>
      <c r="I7" s="14" t="s">
        <v>40</v>
      </c>
      <c r="J7" s="14" t="s">
        <v>41</v>
      </c>
      <c r="K7" s="14" t="s">
        <v>42</v>
      </c>
      <c r="L7" s="14" t="s">
        <v>43</v>
      </c>
      <c r="M7" s="14" t="s">
        <v>44</v>
      </c>
      <c r="N7" s="14" t="s">
        <v>45</v>
      </c>
      <c r="O7" s="14" t="s">
        <v>46</v>
      </c>
      <c r="P7" s="14" t="s">
        <v>47</v>
      </c>
      <c r="Q7" s="14" t="s">
        <v>48</v>
      </c>
      <c r="R7" s="14" t="s">
        <v>49</v>
      </c>
    </row>
    <row r="8" spans="1:18" x14ac:dyDescent="0.25">
      <c r="A8" s="11">
        <v>1</v>
      </c>
      <c r="B8" s="112" t="s">
        <v>21</v>
      </c>
      <c r="C8" s="112"/>
      <c r="D8" s="112"/>
      <c r="E8" s="112"/>
      <c r="F8" s="112"/>
      <c r="G8" s="62">
        <f>SUM(Январь!G11)</f>
        <v>42537</v>
      </c>
      <c r="H8" s="62">
        <f>SUM(Февраль!G11)</f>
        <v>99.4</v>
      </c>
      <c r="I8" s="62">
        <f>SUM(Март!G11)</f>
        <v>35000</v>
      </c>
      <c r="J8" s="63">
        <f>SUM(Апрель!G11)</f>
        <v>294670</v>
      </c>
      <c r="K8" s="63">
        <v>444840</v>
      </c>
      <c r="L8" s="63">
        <v>61500</v>
      </c>
      <c r="M8" s="63">
        <v>100500</v>
      </c>
      <c r="N8" s="63">
        <v>1000</v>
      </c>
      <c r="O8" s="63">
        <f>Сентябрь!G11</f>
        <v>100000</v>
      </c>
      <c r="P8" s="63">
        <f>Октябрь!G11</f>
        <v>0</v>
      </c>
      <c r="Q8" s="63">
        <f>Ноябрь!G11</f>
        <v>409894.6</v>
      </c>
      <c r="R8" s="63">
        <f>Декабрь!G11</f>
        <v>497</v>
      </c>
    </row>
    <row r="9" spans="1:18" x14ac:dyDescent="0.25">
      <c r="A9" s="7">
        <v>2</v>
      </c>
      <c r="B9" s="113" t="s">
        <v>22</v>
      </c>
      <c r="C9" s="113"/>
      <c r="D9" s="113"/>
      <c r="E9" s="113"/>
      <c r="F9" s="113"/>
      <c r="G9" s="64">
        <v>50876</v>
      </c>
      <c r="H9" s="64">
        <v>20498.03</v>
      </c>
      <c r="I9" s="64">
        <v>164157.1</v>
      </c>
      <c r="J9" s="65">
        <v>34975.15</v>
      </c>
      <c r="K9" s="63">
        <v>10742</v>
      </c>
      <c r="L9" s="65">
        <v>8400</v>
      </c>
      <c r="M9" s="65">
        <v>44095</v>
      </c>
      <c r="N9" s="65">
        <v>109700</v>
      </c>
      <c r="O9" s="63">
        <f>Сентябрь!H11</f>
        <v>13700</v>
      </c>
      <c r="P9" s="57">
        <f>Октябрь!H11</f>
        <v>14076</v>
      </c>
      <c r="Q9" s="57">
        <f>Ноябрь!H11</f>
        <v>20251.599999999999</v>
      </c>
      <c r="R9" s="57">
        <f>Декабрь!H11</f>
        <v>39869</v>
      </c>
    </row>
    <row r="10" spans="1:18" ht="15.75" thickBot="1" x14ac:dyDescent="0.3">
      <c r="A10" s="8">
        <v>3</v>
      </c>
      <c r="B10" s="114" t="s">
        <v>24</v>
      </c>
      <c r="C10" s="114"/>
      <c r="D10" s="114"/>
      <c r="E10" s="114"/>
      <c r="F10" s="114"/>
      <c r="G10" s="60">
        <v>208.74</v>
      </c>
      <c r="H10" s="60">
        <v>0</v>
      </c>
      <c r="I10" s="60">
        <v>0</v>
      </c>
      <c r="J10" s="66">
        <v>0</v>
      </c>
      <c r="K10" s="67">
        <v>1350</v>
      </c>
      <c r="L10" s="66">
        <v>2000</v>
      </c>
      <c r="M10" s="66">
        <v>20200</v>
      </c>
      <c r="N10" s="66"/>
      <c r="O10" s="63">
        <f>Сентябрь!I11</f>
        <v>4896</v>
      </c>
      <c r="P10" s="58">
        <f>Октябрь!I11</f>
        <v>368</v>
      </c>
      <c r="Q10" s="58">
        <f>Ноябрь!I11</f>
        <v>0</v>
      </c>
      <c r="R10" s="58">
        <f>Декабрь!I11</f>
        <v>127000</v>
      </c>
    </row>
    <row r="11" spans="1:18" ht="15.75" thickBot="1" x14ac:dyDescent="0.3">
      <c r="A11" s="88" t="s">
        <v>6</v>
      </c>
      <c r="B11" s="96"/>
      <c r="C11" s="96"/>
      <c r="D11" s="96"/>
      <c r="E11" s="96"/>
      <c r="F11" s="97"/>
      <c r="G11" s="68">
        <f>SUM(G8:G10)</f>
        <v>93621.74</v>
      </c>
      <c r="H11" s="69">
        <f>SUM(H8:H10)</f>
        <v>20597.43</v>
      </c>
      <c r="I11" s="70">
        <f>SUM(I8:I10)</f>
        <v>199157.1</v>
      </c>
      <c r="J11" s="70">
        <f t="shared" ref="J11:K11" si="0">SUM(J8:J10)</f>
        <v>329645.15000000002</v>
      </c>
      <c r="K11" s="70">
        <f t="shared" si="0"/>
        <v>456932</v>
      </c>
      <c r="L11" s="70">
        <f t="shared" ref="L11" si="1">SUM(L8:L10)</f>
        <v>71900</v>
      </c>
      <c r="M11" s="70">
        <f t="shared" ref="M11" si="2">SUM(M8:M10)</f>
        <v>164795</v>
      </c>
      <c r="N11" s="70">
        <f t="shared" ref="N11" si="3">SUM(N8:N10)</f>
        <v>110700</v>
      </c>
      <c r="O11" s="70">
        <f t="shared" ref="O11" si="4">SUM(O8:O10)</f>
        <v>118596</v>
      </c>
      <c r="P11" s="33">
        <f t="shared" ref="P11" si="5">SUM(P8:P10)</f>
        <v>14444</v>
      </c>
      <c r="Q11" s="33">
        <f t="shared" ref="Q11" si="6">SUM(Q8:Q10)</f>
        <v>430146.19999999995</v>
      </c>
      <c r="R11" s="33">
        <f t="shared" ref="R11" si="7">SUM(R8:R10)</f>
        <v>167366</v>
      </c>
    </row>
    <row r="12" spans="1:18" x14ac:dyDescent="0.25">
      <c r="A12" s="91" t="s">
        <v>18</v>
      </c>
      <c r="B12" s="91"/>
      <c r="C12" s="91"/>
      <c r="D12" s="91"/>
      <c r="E12" s="91"/>
      <c r="F12" s="91"/>
      <c r="G12" s="147">
        <f>SUM(G11:R11)</f>
        <v>2177900.62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</row>
    <row r="13" spans="1:18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8" ht="15.75" thickBot="1" x14ac:dyDescent="0.3"/>
    <row r="15" spans="1:18" ht="19.5" thickBot="1" x14ac:dyDescent="0.3">
      <c r="A15" s="140" t="s">
        <v>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</row>
    <row r="16" spans="1:18" ht="15.75" thickBot="1" x14ac:dyDescent="0.3">
      <c r="A16" s="141" t="s">
        <v>1</v>
      </c>
      <c r="B16" s="141" t="s">
        <v>9</v>
      </c>
      <c r="C16" s="141"/>
      <c r="D16" s="141"/>
      <c r="E16" s="141"/>
      <c r="F16" s="141"/>
      <c r="G16" s="110" t="s">
        <v>20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ht="15.75" thickBot="1" x14ac:dyDescent="0.3">
      <c r="A17" s="141"/>
      <c r="B17" s="141"/>
      <c r="C17" s="141"/>
      <c r="D17" s="141"/>
      <c r="E17" s="141"/>
      <c r="F17" s="107"/>
      <c r="G17" s="56" t="s">
        <v>38</v>
      </c>
      <c r="H17" s="46" t="s">
        <v>39</v>
      </c>
      <c r="I17" s="14" t="s">
        <v>40</v>
      </c>
      <c r="J17" s="14" t="s">
        <v>41</v>
      </c>
      <c r="K17" s="14" t="s">
        <v>42</v>
      </c>
      <c r="L17" s="14" t="s">
        <v>43</v>
      </c>
      <c r="M17" s="14" t="s">
        <v>44</v>
      </c>
      <c r="N17" s="14" t="s">
        <v>45</v>
      </c>
      <c r="O17" s="14" t="s">
        <v>46</v>
      </c>
      <c r="P17" s="14" t="s">
        <v>47</v>
      </c>
      <c r="Q17" s="14" t="s">
        <v>48</v>
      </c>
      <c r="R17" s="14" t="s">
        <v>49</v>
      </c>
    </row>
    <row r="18" spans="1:18" ht="28.5" customHeight="1" x14ac:dyDescent="0.25">
      <c r="A18" s="11">
        <v>1</v>
      </c>
      <c r="B18" s="95" t="s">
        <v>10</v>
      </c>
      <c r="C18" s="95"/>
      <c r="D18" s="95"/>
      <c r="E18" s="95"/>
      <c r="F18" s="143"/>
      <c r="G18" s="50">
        <f>SUM(Январь!G18:I18)</f>
        <v>912</v>
      </c>
      <c r="H18" s="50">
        <f>SUM(Февраль!G18:J18)</f>
        <v>0</v>
      </c>
      <c r="I18" s="50">
        <f>SUM(Март!G18:J18)</f>
        <v>332</v>
      </c>
      <c r="J18" s="50">
        <f>SUM(Апрель!G18:J18)</f>
        <v>42000</v>
      </c>
      <c r="K18" s="50">
        <f>SUM(Май!G18:J18)</f>
        <v>6900</v>
      </c>
      <c r="L18" s="50">
        <f>SUM(Июнь!G18:J18)</f>
        <v>0</v>
      </c>
      <c r="M18" s="50">
        <f>SUM(Июль!G18:J18)</f>
        <v>0</v>
      </c>
      <c r="N18" s="50">
        <f>SUM(Август!G18:I18)</f>
        <v>0</v>
      </c>
      <c r="O18" s="50">
        <f>SUM(Сентябрь!G18:I18)</f>
        <v>3000</v>
      </c>
      <c r="P18" s="78">
        <f>SUM(Октябрь!G18:I18)</f>
        <v>8000</v>
      </c>
      <c r="Q18" s="50">
        <f>SUM(Ноябрь!G18:I18)</f>
        <v>75295</v>
      </c>
      <c r="R18" s="50">
        <f>SUM(Декабрь!G18:I18)</f>
        <v>76000</v>
      </c>
    </row>
    <row r="19" spans="1:18" ht="35.25" customHeight="1" x14ac:dyDescent="0.25">
      <c r="A19" s="7">
        <v>2</v>
      </c>
      <c r="B19" s="94" t="s">
        <v>11</v>
      </c>
      <c r="C19" s="94"/>
      <c r="D19" s="94"/>
      <c r="E19" s="94"/>
      <c r="F19" s="144"/>
      <c r="G19" s="48">
        <f>SUM(Январь!G19:I19)</f>
        <v>0</v>
      </c>
      <c r="H19" s="61">
        <f>SUM(Февраль!G19:J19)</f>
        <v>0</v>
      </c>
      <c r="I19" s="61">
        <f>SUM(Март!G19:J19)</f>
        <v>0</v>
      </c>
      <c r="J19" s="61">
        <f>SUM(Апрель!G19:J19)</f>
        <v>13488.6</v>
      </c>
      <c r="K19" s="61">
        <f>SUM(Май!G19:J19)</f>
        <v>112500</v>
      </c>
      <c r="L19" s="61">
        <f>SUM(Июнь!G19:J19)</f>
        <v>0</v>
      </c>
      <c r="M19" s="61">
        <f>SUM(Июль!G19:J19)</f>
        <v>0</v>
      </c>
      <c r="N19" s="50">
        <f>SUM(Август!G19:I19)</f>
        <v>6940</v>
      </c>
      <c r="O19" s="50">
        <f>SUM(Сентябрь!G19:I19)</f>
        <v>24000</v>
      </c>
      <c r="P19" s="78">
        <f>SUM(Октябрь!G19:I19)</f>
        <v>0</v>
      </c>
      <c r="Q19" s="78">
        <f>SUM(Ноябрь!G19:I19)</f>
        <v>0</v>
      </c>
      <c r="R19" s="78">
        <f>SUM(Декабрь!G19:I19)</f>
        <v>0</v>
      </c>
    </row>
    <row r="20" spans="1:18" ht="20.25" customHeight="1" x14ac:dyDescent="0.25">
      <c r="A20" s="7">
        <v>3</v>
      </c>
      <c r="B20" s="94" t="s">
        <v>12</v>
      </c>
      <c r="C20" s="94"/>
      <c r="D20" s="94"/>
      <c r="E20" s="94"/>
      <c r="F20" s="144"/>
      <c r="G20" s="48">
        <f>SUM(Январь!G20:I20)</f>
        <v>60000</v>
      </c>
      <c r="H20" s="61">
        <f>SUM(Февраль!G20:J20)</f>
        <v>0</v>
      </c>
      <c r="I20" s="61">
        <f>SUM(Март!G20:J20)</f>
        <v>54758.1</v>
      </c>
      <c r="J20" s="61">
        <f>SUM(Апрель!G20:J20)</f>
        <v>0</v>
      </c>
      <c r="K20" s="61">
        <f>SUM(Май!G20:J20)</f>
        <v>109736</v>
      </c>
      <c r="L20" s="61">
        <f>SUM(Июнь!G20:J20)</f>
        <v>60000</v>
      </c>
      <c r="M20" s="61">
        <f>SUM(Июль!G20:J20)</f>
        <v>100000</v>
      </c>
      <c r="N20" s="50">
        <f>SUM(Август!G20:I20)</f>
        <v>0</v>
      </c>
      <c r="O20" s="50">
        <f>SUM(Сентябрь!G20:I20)</f>
        <v>125000</v>
      </c>
      <c r="P20" s="78">
        <f>SUM(Октябрь!G20:I20)</f>
        <v>0</v>
      </c>
      <c r="Q20" s="78">
        <f>SUM(Ноябрь!G20:I20)</f>
        <v>110000</v>
      </c>
      <c r="R20" s="78">
        <f>SUM(Декабрь!G20:I20)</f>
        <v>0</v>
      </c>
    </row>
    <row r="21" spans="1:18" ht="38.25" customHeight="1" x14ac:dyDescent="0.25">
      <c r="A21" s="7">
        <v>4</v>
      </c>
      <c r="B21" s="94" t="s">
        <v>13</v>
      </c>
      <c r="C21" s="94"/>
      <c r="D21" s="94"/>
      <c r="E21" s="94"/>
      <c r="F21" s="144"/>
      <c r="G21" s="48">
        <f>SUM(Январь!G21:I21)</f>
        <v>0</v>
      </c>
      <c r="H21" s="61">
        <f>SUM(Февраль!G21:J21)</f>
        <v>0</v>
      </c>
      <c r="I21" s="61">
        <f>SUM(Март!G21:J21)</f>
        <v>0</v>
      </c>
      <c r="J21" s="61">
        <f>SUM(Апрель!G21:J21)</f>
        <v>19550</v>
      </c>
      <c r="K21" s="61">
        <f>SUM(Май!G21:J21)</f>
        <v>15000</v>
      </c>
      <c r="L21" s="61">
        <f>SUM(Июнь!G21:J21)</f>
        <v>30000</v>
      </c>
      <c r="M21" s="61">
        <f>SUM(Июль!G21:J21)</f>
        <v>50000</v>
      </c>
      <c r="N21" s="50">
        <f>SUM(Август!G21:I21)</f>
        <v>60000</v>
      </c>
      <c r="O21" s="50">
        <f>SUM(Сентябрь!G21:I21)</f>
        <v>30000</v>
      </c>
      <c r="P21" s="78">
        <f>SUM(Октябрь!G21:I21)</f>
        <v>0</v>
      </c>
      <c r="Q21" s="78">
        <f>SUM(Ноябрь!G21:I21)</f>
        <v>81000</v>
      </c>
      <c r="R21" s="78">
        <f>SUM(Декабрь!G21:I21)</f>
        <v>10182</v>
      </c>
    </row>
    <row r="22" spans="1:18" ht="37.5" customHeight="1" x14ac:dyDescent="0.25">
      <c r="A22" s="7">
        <v>5</v>
      </c>
      <c r="B22" s="94" t="s">
        <v>14</v>
      </c>
      <c r="C22" s="94"/>
      <c r="D22" s="94"/>
      <c r="E22" s="94"/>
      <c r="F22" s="144"/>
      <c r="G22" s="48">
        <f>SUM(Январь!G22:I22)</f>
        <v>0</v>
      </c>
      <c r="H22" s="61">
        <f>SUM(Февраль!G22:J22)</f>
        <v>0</v>
      </c>
      <c r="I22" s="61">
        <f>SUM(Март!G22:J22)</f>
        <v>0</v>
      </c>
      <c r="J22" s="61">
        <f>SUM(Апрель!G22:J22)</f>
        <v>0</v>
      </c>
      <c r="K22" s="61">
        <f>SUM(Май!G22:J22)</f>
        <v>0</v>
      </c>
      <c r="L22" s="61">
        <f>SUM(Июнь!G22:J22)</f>
        <v>0</v>
      </c>
      <c r="M22" s="61">
        <f>SUM(Июль!G22:J22)</f>
        <v>0</v>
      </c>
      <c r="N22" s="50">
        <f>SUM(Август!G22:I22)</f>
        <v>0</v>
      </c>
      <c r="O22" s="50">
        <f>SUM(Сентябрь!G22:I22)</f>
        <v>0</v>
      </c>
      <c r="P22" s="78">
        <f>SUM(Октябрь!G22:I22)</f>
        <v>2900</v>
      </c>
      <c r="Q22" s="78">
        <f>SUM(Ноябрь!G22:I22)</f>
        <v>0</v>
      </c>
      <c r="R22" s="78">
        <f>SUM(Декабрь!G22:I22)</f>
        <v>0</v>
      </c>
    </row>
    <row r="23" spans="1:18" ht="34.5" customHeight="1" x14ac:dyDescent="0.25">
      <c r="A23" s="7">
        <v>6</v>
      </c>
      <c r="B23" s="94" t="s">
        <v>15</v>
      </c>
      <c r="C23" s="94"/>
      <c r="D23" s="94"/>
      <c r="E23" s="94"/>
      <c r="F23" s="144"/>
      <c r="G23" s="48">
        <f>SUM(Январь!G23:I23)</f>
        <v>0</v>
      </c>
      <c r="H23" s="61">
        <f>SUM(Февраль!G23:J23)</f>
        <v>0</v>
      </c>
      <c r="I23" s="61">
        <f>SUM(Март!G23:J23)</f>
        <v>0</v>
      </c>
      <c r="J23" s="61">
        <f>SUM(Апрель!G23:J23)</f>
        <v>0</v>
      </c>
      <c r="K23" s="61">
        <f>SUM(Май!G23:J23)</f>
        <v>0</v>
      </c>
      <c r="L23" s="61">
        <f>SUM(Июнь!G23:J23)</f>
        <v>0</v>
      </c>
      <c r="M23" s="61">
        <f>SUM(Июль!G23:J23)</f>
        <v>0</v>
      </c>
      <c r="N23" s="50">
        <f>SUM(Август!G23:I23)</f>
        <v>0</v>
      </c>
      <c r="O23" s="50">
        <f>SUM(Сентябрь!G23:I23)</f>
        <v>0</v>
      </c>
      <c r="P23" s="78">
        <f>SUM(Октябрь!G23:I23)</f>
        <v>0</v>
      </c>
      <c r="Q23" s="78">
        <f>SUM(Ноябрь!G23:I23)</f>
        <v>0</v>
      </c>
      <c r="R23" s="78">
        <f>SUM(Декабрь!G23:I23)</f>
        <v>0</v>
      </c>
    </row>
    <row r="24" spans="1:18" ht="44.25" customHeight="1" x14ac:dyDescent="0.25">
      <c r="A24" s="7">
        <v>7</v>
      </c>
      <c r="B24" s="92" t="s">
        <v>16</v>
      </c>
      <c r="C24" s="92"/>
      <c r="D24" s="92"/>
      <c r="E24" s="92"/>
      <c r="F24" s="142"/>
      <c r="G24" s="48">
        <f>SUM(Январь!G24:I24)</f>
        <v>10559.5</v>
      </c>
      <c r="H24" s="61">
        <f>SUM(Февраль!G24:J24)</f>
        <v>6045</v>
      </c>
      <c r="I24" s="61">
        <f>SUM(Март!G24:J24)</f>
        <v>52545</v>
      </c>
      <c r="J24" s="61">
        <f>SUM(Апрель!G24:J24)</f>
        <v>0</v>
      </c>
      <c r="K24" s="61">
        <f>SUM(Май!G24:J24)</f>
        <v>6045</v>
      </c>
      <c r="L24" s="61">
        <f>SUM(Июнь!G24:J24)</f>
        <v>6045</v>
      </c>
      <c r="M24" s="61">
        <f>SUM(Июль!G24:J24)</f>
        <v>41544</v>
      </c>
      <c r="N24" s="50">
        <f>SUM(Август!G24:I24)</f>
        <v>7286.8</v>
      </c>
      <c r="O24" s="50">
        <f>SUM(Сентябрь!G24:I24)</f>
        <v>8002</v>
      </c>
      <c r="P24" s="78">
        <f>SUM(Октябрь!G24:I24)</f>
        <v>15670</v>
      </c>
      <c r="Q24" s="78">
        <f>SUM(Ноябрь!G24:I24)</f>
        <v>6857.5</v>
      </c>
      <c r="R24" s="78">
        <f>SUM(Декабрь!G24:I24)</f>
        <v>35953</v>
      </c>
    </row>
    <row r="25" spans="1:18" ht="44.25" customHeight="1" x14ac:dyDescent="0.25">
      <c r="A25" s="8">
        <v>8</v>
      </c>
      <c r="B25" s="93" t="s">
        <v>17</v>
      </c>
      <c r="C25" s="93"/>
      <c r="D25" s="93"/>
      <c r="E25" s="93"/>
      <c r="F25" s="150"/>
      <c r="G25" s="48">
        <f>SUM(Январь!G25:I25)</f>
        <v>0</v>
      </c>
      <c r="H25" s="61">
        <f>SUM(Февраль!G25:J25)</f>
        <v>0</v>
      </c>
      <c r="I25" s="61">
        <f>SUM(Март!G25:J25)</f>
        <v>0</v>
      </c>
      <c r="J25" s="61">
        <f>SUM(Апрель!G25:J25)</f>
        <v>5000</v>
      </c>
      <c r="K25" s="61">
        <f>SUM(Май!G25:J25)</f>
        <v>158711.96</v>
      </c>
      <c r="L25" s="61">
        <f>SUM(Июнь!G25:J25)</f>
        <v>100000</v>
      </c>
      <c r="M25" s="61">
        <f>SUM(Июль!G25:J25)</f>
        <v>0</v>
      </c>
      <c r="N25" s="50">
        <f>SUM(Август!G25:I25)</f>
        <v>70000</v>
      </c>
      <c r="O25" s="50">
        <f>SUM(Сентябрь!G25:I25)</f>
        <v>5000</v>
      </c>
      <c r="P25" s="78">
        <f>SUM(Октябрь!G25:I25)</f>
        <v>15000</v>
      </c>
      <c r="Q25" s="78">
        <f>SUM(Ноябрь!G25:I25)</f>
        <v>7000</v>
      </c>
      <c r="R25" s="78">
        <f>SUM(Декабрь!G25:I25)</f>
        <v>44090</v>
      </c>
    </row>
    <row r="26" spans="1:18" ht="27.75" customHeight="1" thickBot="1" x14ac:dyDescent="0.3">
      <c r="A26" s="8">
        <v>9</v>
      </c>
      <c r="B26" s="93" t="s">
        <v>25</v>
      </c>
      <c r="C26" s="93"/>
      <c r="D26" s="93"/>
      <c r="E26" s="93"/>
      <c r="F26" s="150"/>
      <c r="G26" s="49">
        <f>SUM(Январь!G26:I26)</f>
        <v>0</v>
      </c>
      <c r="H26" s="61">
        <f>SUM(Февраль!G26:J26)</f>
        <v>0</v>
      </c>
      <c r="I26" s="61">
        <f>SUM(Март!G26:J26)</f>
        <v>0</v>
      </c>
      <c r="J26" s="61">
        <f>SUM(Апрель!G26:J26)</f>
        <v>0</v>
      </c>
      <c r="K26" s="61">
        <f>SUM(Май!G26:J26)</f>
        <v>0</v>
      </c>
      <c r="L26" s="61">
        <f>SUM(Июнь!G26:J26)</f>
        <v>41933</v>
      </c>
      <c r="M26" s="61">
        <f>SUM(Июль!G26:J26)</f>
        <v>23495</v>
      </c>
      <c r="N26" s="50">
        <f>SUM(Август!G26:I26)</f>
        <v>13447</v>
      </c>
      <c r="O26" s="50">
        <f>SUM(Сентябрь!G26:I26)</f>
        <v>12556.3</v>
      </c>
      <c r="P26" s="78">
        <f>SUM(Октябрь!G26:I26)</f>
        <v>5539</v>
      </c>
      <c r="Q26" s="78">
        <f>SUM(Ноябрь!G26:I26)</f>
        <v>25140</v>
      </c>
      <c r="R26" s="78">
        <f>SUM(Декабрь!G26:I26)</f>
        <v>3012.34</v>
      </c>
    </row>
    <row r="27" spans="1:18" ht="15.75" thickBot="1" x14ac:dyDescent="0.3">
      <c r="A27" s="88" t="s">
        <v>6</v>
      </c>
      <c r="B27" s="89"/>
      <c r="C27" s="89"/>
      <c r="D27" s="89"/>
      <c r="E27" s="89"/>
      <c r="F27" s="90"/>
      <c r="G27" s="32">
        <f>SUM(G18:G26)</f>
        <v>71471.5</v>
      </c>
      <c r="H27" s="32">
        <f>SUM(H18:H26)</f>
        <v>6045</v>
      </c>
      <c r="I27" s="32">
        <f>SUM(I18:I26)</f>
        <v>107635.1</v>
      </c>
      <c r="J27" s="32">
        <f t="shared" ref="J27:R27" si="8">SUM(J18:J26)</f>
        <v>80038.600000000006</v>
      </c>
      <c r="K27" s="32">
        <f t="shared" si="8"/>
        <v>408892.95999999996</v>
      </c>
      <c r="L27" s="32">
        <f t="shared" si="8"/>
        <v>237978</v>
      </c>
      <c r="M27" s="69">
        <f t="shared" si="8"/>
        <v>215039</v>
      </c>
      <c r="N27" s="32">
        <f t="shared" si="8"/>
        <v>157673.79999999999</v>
      </c>
      <c r="O27" s="32">
        <f t="shared" si="8"/>
        <v>207558.3</v>
      </c>
      <c r="P27" s="32">
        <f t="shared" si="8"/>
        <v>47109</v>
      </c>
      <c r="Q27" s="32">
        <f t="shared" si="8"/>
        <v>305292.5</v>
      </c>
      <c r="R27" s="32">
        <f t="shared" si="8"/>
        <v>169237.34</v>
      </c>
    </row>
    <row r="28" spans="1:18" x14ac:dyDescent="0.25">
      <c r="A28" s="91" t="s">
        <v>18</v>
      </c>
      <c r="B28" s="91"/>
      <c r="C28" s="91"/>
      <c r="D28" s="91"/>
      <c r="E28" s="91"/>
      <c r="F28" s="151"/>
      <c r="G28" s="147">
        <f>SUM(G27:R27)</f>
        <v>2013971.1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</row>
  </sheetData>
  <mergeCells count="28">
    <mergeCell ref="G28:R28"/>
    <mergeCell ref="B25:F25"/>
    <mergeCell ref="B26:F26"/>
    <mergeCell ref="A27:F27"/>
    <mergeCell ref="A28:F28"/>
    <mergeCell ref="A1:R2"/>
    <mergeCell ref="A3:R4"/>
    <mergeCell ref="A5:R5"/>
    <mergeCell ref="G6:R6"/>
    <mergeCell ref="G12:R12"/>
    <mergeCell ref="B8:F8"/>
    <mergeCell ref="B9:F9"/>
    <mergeCell ref="B10:F10"/>
    <mergeCell ref="A11:F11"/>
    <mergeCell ref="A12:F12"/>
    <mergeCell ref="A15:R15"/>
    <mergeCell ref="A6:A7"/>
    <mergeCell ref="B6:F7"/>
    <mergeCell ref="B24:F24"/>
    <mergeCell ref="A16:A17"/>
    <mergeCell ref="B16:F17"/>
    <mergeCell ref="B18:F18"/>
    <mergeCell ref="G16:R16"/>
    <mergeCell ref="B19:F19"/>
    <mergeCell ref="B20:F20"/>
    <mergeCell ref="B21:F21"/>
    <mergeCell ref="B22:F22"/>
    <mergeCell ref="B23:F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L8" sqref="L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0.5703125" bestFit="1" customWidth="1"/>
    <col min="10" max="10" width="9.285156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8"/>
      <c r="K6" s="101" t="s">
        <v>19</v>
      </c>
      <c r="L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34" t="s">
        <v>21</v>
      </c>
      <c r="H7" s="135"/>
      <c r="I7" s="13" t="s">
        <v>22</v>
      </c>
      <c r="J7" s="12" t="s">
        <v>24</v>
      </c>
      <c r="K7" s="102"/>
      <c r="L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132">
        <v>99.4</v>
      </c>
      <c r="H8" s="132"/>
      <c r="I8" s="29">
        <v>15998.03</v>
      </c>
      <c r="J8" s="29"/>
      <c r="K8" s="21"/>
      <c r="L8" s="35">
        <f>SUM(Январь!K8,Февраль!G8:J8)</f>
        <v>91079.17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125"/>
      <c r="H9" s="125"/>
      <c r="I9" s="30">
        <v>4500</v>
      </c>
      <c r="J9" s="30"/>
      <c r="K9" s="19"/>
      <c r="L9" s="35">
        <f>SUM(Январь!K9,Февраль!G9:J9)</f>
        <v>20040</v>
      </c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129"/>
      <c r="H10" s="129"/>
      <c r="I10" s="31"/>
      <c r="J10" s="31"/>
      <c r="K10" s="19"/>
      <c r="L10" s="35">
        <f>SUM(Январь!K10,Февраль!G10:J10)</f>
        <v>3100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126">
        <f>SUM(G8:H10)</f>
        <v>99.4</v>
      </c>
      <c r="H11" s="127"/>
      <c r="I11" s="32">
        <f>SUM(I8:I10)</f>
        <v>20498.03</v>
      </c>
      <c r="J11" s="33">
        <f>SUM(J8:J10)</f>
        <v>0</v>
      </c>
      <c r="K11" s="20"/>
      <c r="L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133">
        <f>SUM(Январь!G12,Февраль!G11)</f>
        <v>42636.4</v>
      </c>
      <c r="H12" s="133"/>
      <c r="I12" s="34">
        <f>SUM(Январь!H12,Февраль!I11)</f>
        <v>71374.03</v>
      </c>
      <c r="J12" s="34">
        <f>SUM(Январь!I12,Февраль!J11)</f>
        <v>208.74</v>
      </c>
      <c r="K12" s="19"/>
      <c r="L12" s="40">
        <f>SUM(L8:L10)</f>
        <v>114219.17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8"/>
      <c r="J16" s="109"/>
      <c r="K16" s="110" t="s">
        <v>19</v>
      </c>
      <c r="L16" s="110" t="s">
        <v>18</v>
      </c>
    </row>
    <row r="17" spans="1:12" ht="15.75" thickBot="1" x14ac:dyDescent="0.3">
      <c r="A17" s="102"/>
      <c r="B17" s="102"/>
      <c r="C17" s="105"/>
      <c r="D17" s="105"/>
      <c r="E17" s="105"/>
      <c r="F17" s="106"/>
      <c r="G17" s="130" t="s">
        <v>21</v>
      </c>
      <c r="H17" s="131"/>
      <c r="I17" s="16" t="s">
        <v>22</v>
      </c>
      <c r="J17" s="15" t="s">
        <v>24</v>
      </c>
      <c r="K17" s="111"/>
      <c r="L17" s="111"/>
    </row>
    <row r="18" spans="1:12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132"/>
      <c r="H18" s="132"/>
      <c r="I18" s="29"/>
      <c r="J18" s="29"/>
      <c r="K18" s="18"/>
      <c r="L18" s="38">
        <f>SUM(Январь!K18,Февраль!G18:J18)</f>
        <v>912</v>
      </c>
    </row>
    <row r="19" spans="1:12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125"/>
      <c r="H19" s="125"/>
      <c r="I19" s="30"/>
      <c r="J19" s="30"/>
      <c r="K19" s="2"/>
      <c r="L19" s="38">
        <f>SUM(Январь!K19,Февраль!G19:J19)</f>
        <v>0</v>
      </c>
    </row>
    <row r="20" spans="1:12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125"/>
      <c r="H20" s="125"/>
      <c r="I20" s="30"/>
      <c r="J20" s="30"/>
      <c r="K20" s="2"/>
      <c r="L20" s="38">
        <f>SUM(Январь!K20,Февраль!G20:J20)</f>
        <v>60000</v>
      </c>
    </row>
    <row r="21" spans="1:12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125"/>
      <c r="H21" s="125"/>
      <c r="I21" s="30"/>
      <c r="J21" s="30"/>
      <c r="K21" s="2"/>
      <c r="L21" s="38">
        <f>SUM(Январь!K21,Февраль!G21:J21)</f>
        <v>0</v>
      </c>
    </row>
    <row r="22" spans="1:12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125"/>
      <c r="H22" s="125"/>
      <c r="I22" s="30"/>
      <c r="J22" s="30"/>
      <c r="K22" s="2"/>
      <c r="L22" s="38">
        <f>SUM(Январь!K22,Февраль!G22:J22)</f>
        <v>0</v>
      </c>
    </row>
    <row r="23" spans="1:12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125"/>
      <c r="H23" s="125"/>
      <c r="I23" s="30"/>
      <c r="J23" s="30"/>
      <c r="K23" s="2"/>
      <c r="L23" s="38">
        <f>SUM(Январь!K23,Февраль!G23:J23)</f>
        <v>0</v>
      </c>
    </row>
    <row r="24" spans="1:12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125"/>
      <c r="H24" s="125"/>
      <c r="I24" s="30">
        <v>6045</v>
      </c>
      <c r="J24" s="30"/>
      <c r="K24" s="2"/>
      <c r="L24" s="38">
        <f>SUM(Январь!K24,Февраль!G24:J24)</f>
        <v>16604.5</v>
      </c>
    </row>
    <row r="25" spans="1:12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129"/>
      <c r="H25" s="129"/>
      <c r="I25" s="31"/>
      <c r="J25" s="31"/>
      <c r="K25" s="24"/>
      <c r="L25" s="38">
        <f>SUM(Январь!K25,Февраль!G25:J25)</f>
        <v>0</v>
      </c>
    </row>
    <row r="26" spans="1:12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129"/>
      <c r="H26" s="129"/>
      <c r="I26" s="31"/>
      <c r="J26" s="31"/>
      <c r="K26" s="23"/>
      <c r="L26" s="38">
        <f>SUM(Январь!K26,Февраль!G26:J26)</f>
        <v>0</v>
      </c>
    </row>
    <row r="27" spans="1:12" ht="15.75" thickBot="1" x14ac:dyDescent="0.3">
      <c r="A27" s="88" t="s">
        <v>6</v>
      </c>
      <c r="B27" s="89"/>
      <c r="C27" s="89"/>
      <c r="D27" s="89"/>
      <c r="E27" s="89"/>
      <c r="F27" s="90"/>
      <c r="G27" s="126">
        <f>SUM(G18:H26)</f>
        <v>0</v>
      </c>
      <c r="H27" s="127"/>
      <c r="I27" s="32">
        <f>SUM(I18:I26)</f>
        <v>6045</v>
      </c>
      <c r="J27" s="33">
        <f>SUM(J18:J26)</f>
        <v>0</v>
      </c>
      <c r="K27" s="22"/>
      <c r="L27" s="39"/>
    </row>
    <row r="28" spans="1:12" x14ac:dyDescent="0.25">
      <c r="A28" s="91" t="s">
        <v>18</v>
      </c>
      <c r="B28" s="91"/>
      <c r="C28" s="91"/>
      <c r="D28" s="91"/>
      <c r="E28" s="91"/>
      <c r="F28" s="91"/>
      <c r="G28" s="128">
        <f>SUM(Январь!G28,Февраль!G27)</f>
        <v>60912</v>
      </c>
      <c r="H28" s="128"/>
      <c r="I28" s="41">
        <f>SUM(Январь!H28,Февраль!I27)</f>
        <v>76604.5</v>
      </c>
      <c r="J28" s="34">
        <f>SUM(Январь!I28,Февраль!J27)</f>
        <v>0</v>
      </c>
      <c r="K28" s="19"/>
      <c r="L28" s="40">
        <f>SUM(L18:L26)</f>
        <v>77516.5</v>
      </c>
    </row>
  </sheetData>
  <mergeCells count="48"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19:F19"/>
    <mergeCell ref="B8:F8"/>
    <mergeCell ref="G8:H8"/>
    <mergeCell ref="B9:F9"/>
    <mergeCell ref="G9:H9"/>
    <mergeCell ref="B10:F10"/>
    <mergeCell ref="G10:H10"/>
    <mergeCell ref="A11:F11"/>
    <mergeCell ref="G11:H11"/>
    <mergeCell ref="A12:F12"/>
    <mergeCell ref="G12:H12"/>
    <mergeCell ref="A15:L15"/>
    <mergeCell ref="G19:H19"/>
    <mergeCell ref="A16:A17"/>
    <mergeCell ref="B16:F17"/>
    <mergeCell ref="G16:J16"/>
    <mergeCell ref="K16:K17"/>
    <mergeCell ref="L16:L17"/>
    <mergeCell ref="G17:H17"/>
    <mergeCell ref="B21:F21"/>
    <mergeCell ref="G21:H21"/>
    <mergeCell ref="B22:F22"/>
    <mergeCell ref="G22:H22"/>
    <mergeCell ref="B20:F20"/>
    <mergeCell ref="G20:H20"/>
    <mergeCell ref="B23:F23"/>
    <mergeCell ref="G23:H23"/>
    <mergeCell ref="A27:F27"/>
    <mergeCell ref="G27:H27"/>
    <mergeCell ref="A28:F28"/>
    <mergeCell ref="G28:H28"/>
    <mergeCell ref="B24:F24"/>
    <mergeCell ref="G24:H24"/>
    <mergeCell ref="B25:F25"/>
    <mergeCell ref="G25:H25"/>
    <mergeCell ref="B26:F26"/>
    <mergeCell ref="G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topLeftCell="A4" workbookViewId="0">
      <selection activeCell="O24" sqref="O24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9.285156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8"/>
      <c r="K6" s="101" t="s">
        <v>19</v>
      </c>
      <c r="L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34" t="s">
        <v>21</v>
      </c>
      <c r="H7" s="135"/>
      <c r="I7" s="13" t="s">
        <v>22</v>
      </c>
      <c r="J7" s="12" t="s">
        <v>24</v>
      </c>
      <c r="K7" s="102"/>
      <c r="L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132">
        <v>35000</v>
      </c>
      <c r="H8" s="132"/>
      <c r="I8" s="29">
        <v>145857.1</v>
      </c>
      <c r="J8" s="29"/>
      <c r="K8" s="21"/>
      <c r="L8" s="35">
        <f>SUM(Февраль!L8,Март!G8:J8)</f>
        <v>271936.27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125"/>
      <c r="H9" s="125"/>
      <c r="I9" s="30">
        <v>13300</v>
      </c>
      <c r="J9" s="30"/>
      <c r="K9" s="19"/>
      <c r="L9" s="35">
        <f>SUM(Февраль!L9,Март!G9:J9)</f>
        <v>33340</v>
      </c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129"/>
      <c r="H10" s="129"/>
      <c r="I10" s="60">
        <v>5000</v>
      </c>
      <c r="J10" s="31"/>
      <c r="K10" s="19"/>
      <c r="L10" s="35">
        <f>SUM(Февраль!L10,Март!G10:J10)</f>
        <v>8100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126">
        <f>SUM(G8:H10)</f>
        <v>35000</v>
      </c>
      <c r="H11" s="127"/>
      <c r="I11" s="32">
        <f>SUM(I8:I10)</f>
        <v>164157.1</v>
      </c>
      <c r="J11" s="33">
        <f>SUM(J8:J10)</f>
        <v>0</v>
      </c>
      <c r="K11" s="20"/>
      <c r="L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133">
        <f>SUM(Февраль!G12,Март!G11)</f>
        <v>77636.399999999994</v>
      </c>
      <c r="H12" s="133"/>
      <c r="I12" s="34">
        <f>SUM(Февраль!I12,Март!I11)</f>
        <v>235531.13</v>
      </c>
      <c r="J12" s="34">
        <f>SUM(Февраль!J12,Март!J11)</f>
        <v>208.74</v>
      </c>
      <c r="K12" s="19"/>
      <c r="L12" s="40">
        <f>SUM(L8:L10)</f>
        <v>313376.27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8"/>
      <c r="J16" s="109"/>
      <c r="K16" s="110" t="s">
        <v>19</v>
      </c>
      <c r="L16" s="110" t="s">
        <v>18</v>
      </c>
    </row>
    <row r="17" spans="1:14" ht="15.75" thickBot="1" x14ac:dyDescent="0.3">
      <c r="A17" s="102"/>
      <c r="B17" s="102"/>
      <c r="C17" s="105"/>
      <c r="D17" s="105"/>
      <c r="E17" s="105"/>
      <c r="F17" s="106"/>
      <c r="G17" s="130" t="s">
        <v>21</v>
      </c>
      <c r="H17" s="131"/>
      <c r="I17" s="16" t="s">
        <v>22</v>
      </c>
      <c r="J17" s="15" t="s">
        <v>24</v>
      </c>
      <c r="K17" s="111"/>
      <c r="L17" s="111"/>
    </row>
    <row r="18" spans="1:14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139">
        <v>332</v>
      </c>
      <c r="H18" s="139"/>
      <c r="I18" s="29"/>
      <c r="J18" s="29"/>
      <c r="K18" s="18"/>
      <c r="L18" s="38">
        <f>SUM(Февраль!L18,Март!G18:J18)</f>
        <v>1244</v>
      </c>
    </row>
    <row r="19" spans="1:14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125"/>
      <c r="H19" s="125"/>
      <c r="I19" s="30"/>
      <c r="J19" s="30"/>
      <c r="K19" s="2"/>
      <c r="L19" s="38">
        <f>SUM(Февраль!L19,Март!G19:J19)</f>
        <v>0</v>
      </c>
    </row>
    <row r="20" spans="1:14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125">
        <v>54758.1</v>
      </c>
      <c r="H20" s="125"/>
      <c r="I20" s="30"/>
      <c r="J20" s="30"/>
      <c r="K20" s="2"/>
      <c r="L20" s="38">
        <f>SUM(Февраль!L20,Март!G20:J20)</f>
        <v>114758.1</v>
      </c>
    </row>
    <row r="21" spans="1:14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125"/>
      <c r="H21" s="125"/>
      <c r="I21" s="30"/>
      <c r="J21" s="30"/>
      <c r="K21" s="2"/>
      <c r="L21" s="38">
        <f>SUM(Февраль!L21,Март!G21:J21)</f>
        <v>0</v>
      </c>
    </row>
    <row r="22" spans="1:14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125"/>
      <c r="H22" s="125"/>
      <c r="I22" s="30"/>
      <c r="J22" s="30"/>
      <c r="K22" s="2"/>
      <c r="L22" s="38">
        <f>SUM(Февраль!L22,Март!G22:J22)</f>
        <v>0</v>
      </c>
    </row>
    <row r="23" spans="1:14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125"/>
      <c r="H23" s="125"/>
      <c r="I23" s="30"/>
      <c r="J23" s="30"/>
      <c r="K23" s="2"/>
      <c r="L23" s="38">
        <f>SUM(Февраль!L23,Март!G23:J23)</f>
        <v>0</v>
      </c>
    </row>
    <row r="24" spans="1:14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125"/>
      <c r="H24" s="125"/>
      <c r="I24" s="30">
        <v>52545</v>
      </c>
      <c r="J24" s="30"/>
      <c r="K24" s="2"/>
      <c r="L24" s="38">
        <f>SUM(Февраль!L24,Март!G24:J24)</f>
        <v>69149.5</v>
      </c>
      <c r="M24" s="137"/>
      <c r="N24" s="138"/>
    </row>
    <row r="25" spans="1:14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129"/>
      <c r="H25" s="129"/>
      <c r="I25" s="31"/>
      <c r="J25" s="31"/>
      <c r="K25" s="24"/>
      <c r="L25" s="38">
        <f>SUM(Февраль!L25,Март!G25:J25)</f>
        <v>0</v>
      </c>
    </row>
    <row r="26" spans="1:14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129"/>
      <c r="H26" s="129"/>
      <c r="I26" s="31"/>
      <c r="J26" s="31"/>
      <c r="K26" s="23"/>
      <c r="L26" s="38">
        <f>SUM(Февраль!L26,Март!G26:J26)</f>
        <v>0</v>
      </c>
    </row>
    <row r="27" spans="1:14" ht="15.75" thickBot="1" x14ac:dyDescent="0.3">
      <c r="A27" s="88" t="s">
        <v>6</v>
      </c>
      <c r="B27" s="89"/>
      <c r="C27" s="89"/>
      <c r="D27" s="89"/>
      <c r="E27" s="89"/>
      <c r="F27" s="90"/>
      <c r="G27" s="126">
        <f>SUM(G18:H26)</f>
        <v>55090.1</v>
      </c>
      <c r="H27" s="127"/>
      <c r="I27" s="32">
        <f>SUM(I18:I26)</f>
        <v>52545</v>
      </c>
      <c r="J27" s="33">
        <f>SUM(J18:J26)</f>
        <v>0</v>
      </c>
      <c r="K27" s="22"/>
      <c r="L27" s="21"/>
    </row>
    <row r="28" spans="1:14" x14ac:dyDescent="0.25">
      <c r="A28" s="91" t="s">
        <v>18</v>
      </c>
      <c r="B28" s="91"/>
      <c r="C28" s="91"/>
      <c r="D28" s="91"/>
      <c r="E28" s="91"/>
      <c r="F28" s="91"/>
      <c r="G28" s="136">
        <f>SUM(Февраль!G28,Март!G27)</f>
        <v>116002.1</v>
      </c>
      <c r="H28" s="136"/>
      <c r="I28" s="53">
        <f>SUM(Февраль!I28,Март!I27)</f>
        <v>129149.5</v>
      </c>
      <c r="J28" s="52">
        <f>SUM(Февраль!J28,Март!J27)</f>
        <v>0</v>
      </c>
      <c r="K28" s="19"/>
      <c r="L28" s="40">
        <f>SUM(L18:L27)</f>
        <v>185151.6</v>
      </c>
    </row>
  </sheetData>
  <mergeCells count="49">
    <mergeCell ref="M24:N24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19:F19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K16:K17"/>
    <mergeCell ref="L16:L17"/>
    <mergeCell ref="G17:H17"/>
    <mergeCell ref="A11:F11"/>
    <mergeCell ref="G11:H11"/>
    <mergeCell ref="A12:F12"/>
    <mergeCell ref="G12:H12"/>
    <mergeCell ref="A15:L15"/>
    <mergeCell ref="G19:H19"/>
    <mergeCell ref="B21:F21"/>
    <mergeCell ref="G21:H21"/>
    <mergeCell ref="B22:F22"/>
    <mergeCell ref="G22:H22"/>
    <mergeCell ref="B20:F20"/>
    <mergeCell ref="G20:H20"/>
    <mergeCell ref="B23:F23"/>
    <mergeCell ref="G23:H23"/>
    <mergeCell ref="A27:F27"/>
    <mergeCell ref="G27:H27"/>
    <mergeCell ref="A28:F28"/>
    <mergeCell ref="G28:H28"/>
    <mergeCell ref="B24:F24"/>
    <mergeCell ref="G24:H24"/>
    <mergeCell ref="B25:F25"/>
    <mergeCell ref="G25:H25"/>
    <mergeCell ref="B26:F26"/>
    <mergeCell ref="G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topLeftCell="A4" workbookViewId="0">
      <selection activeCell="I18" sqref="I1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9.285156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35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8"/>
      <c r="K6" s="101" t="s">
        <v>19</v>
      </c>
      <c r="L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34" t="s">
        <v>21</v>
      </c>
      <c r="H7" s="135"/>
      <c r="I7" s="13" t="s">
        <v>22</v>
      </c>
      <c r="J7" s="12" t="s">
        <v>24</v>
      </c>
      <c r="K7" s="102"/>
      <c r="L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132">
        <v>55070</v>
      </c>
      <c r="H8" s="132"/>
      <c r="I8" s="29">
        <v>22262.27</v>
      </c>
      <c r="J8" s="29"/>
      <c r="K8" s="21"/>
      <c r="L8" s="35">
        <f>SUM(Март!L8,Апрель!G8:J8)</f>
        <v>349268.54000000004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125"/>
      <c r="H9" s="125"/>
      <c r="I9" s="30">
        <v>6812</v>
      </c>
      <c r="J9" s="30"/>
      <c r="K9" s="19"/>
      <c r="L9" s="35">
        <f>SUM(Март!L9,Апрель!G9:J9)</f>
        <v>40152</v>
      </c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129">
        <v>239600</v>
      </c>
      <c r="H10" s="129"/>
      <c r="I10" s="31">
        <v>5900</v>
      </c>
      <c r="J10" s="31"/>
      <c r="K10" s="19"/>
      <c r="L10" s="35">
        <f>SUM(Март!L10,Апрель!G10:J10)</f>
        <v>253600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126">
        <f>SUM(G8:H10)</f>
        <v>294670</v>
      </c>
      <c r="H11" s="127"/>
      <c r="I11" s="32">
        <f>SUM(I8:I10)</f>
        <v>34974.270000000004</v>
      </c>
      <c r="J11" s="33">
        <f>SUM(J8:J10)</f>
        <v>0</v>
      </c>
      <c r="K11" s="20"/>
      <c r="L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133">
        <f>SUM(Март!G12,Апрель!G11)</f>
        <v>372306.4</v>
      </c>
      <c r="H12" s="133"/>
      <c r="I12" s="34">
        <f>SUM(Март!I12,Апрель!I11)</f>
        <v>270505.40000000002</v>
      </c>
      <c r="J12" s="34">
        <f>SUM(Март!J12,Апрель!J11)</f>
        <v>208.74</v>
      </c>
      <c r="K12" s="19"/>
      <c r="L12" s="40">
        <f>SUM(L8:L10)</f>
        <v>643020.54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8"/>
      <c r="J16" s="109"/>
      <c r="K16" s="110" t="s">
        <v>19</v>
      </c>
      <c r="L16" s="110" t="s">
        <v>18</v>
      </c>
    </row>
    <row r="17" spans="1:12" ht="15.75" thickBot="1" x14ac:dyDescent="0.3">
      <c r="A17" s="102"/>
      <c r="B17" s="102"/>
      <c r="C17" s="105"/>
      <c r="D17" s="105"/>
      <c r="E17" s="105"/>
      <c r="F17" s="106"/>
      <c r="G17" s="130" t="s">
        <v>21</v>
      </c>
      <c r="H17" s="131"/>
      <c r="I17" s="16" t="s">
        <v>22</v>
      </c>
      <c r="J17" s="15" t="s">
        <v>24</v>
      </c>
      <c r="K17" s="111"/>
      <c r="L17" s="111"/>
    </row>
    <row r="18" spans="1:12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132">
        <v>42000</v>
      </c>
      <c r="H18" s="132"/>
      <c r="I18" s="29"/>
      <c r="J18" s="29"/>
      <c r="K18" s="18"/>
      <c r="L18" s="38">
        <f>SUM(Март!L18,Апрель!G18:J18)</f>
        <v>43244</v>
      </c>
    </row>
    <row r="19" spans="1:12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125">
        <v>13488.6</v>
      </c>
      <c r="H19" s="125"/>
      <c r="I19" s="30"/>
      <c r="J19" s="30"/>
      <c r="K19" s="2"/>
      <c r="L19" s="38">
        <f>SUM(Март!L19,Апрель!G19:J19)</f>
        <v>13488.6</v>
      </c>
    </row>
    <row r="20" spans="1:12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125"/>
      <c r="H20" s="125"/>
      <c r="I20" s="30"/>
      <c r="J20" s="30"/>
      <c r="K20" s="2"/>
      <c r="L20" s="38">
        <f>SUM(Март!L20,Апрель!G20:J20)</f>
        <v>114758.1</v>
      </c>
    </row>
    <row r="21" spans="1:12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125">
        <v>19550</v>
      </c>
      <c r="H21" s="125"/>
      <c r="I21" s="30"/>
      <c r="J21" s="30"/>
      <c r="K21" s="2"/>
      <c r="L21" s="38">
        <f>SUM(Март!L21,Апрель!G21:J21)</f>
        <v>19550</v>
      </c>
    </row>
    <row r="22" spans="1:12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125"/>
      <c r="H22" s="125"/>
      <c r="I22" s="30"/>
      <c r="J22" s="30"/>
      <c r="K22" s="2"/>
      <c r="L22" s="38">
        <f>SUM(Март!L22,Апрель!G22:J22)</f>
        <v>0</v>
      </c>
    </row>
    <row r="23" spans="1:12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125"/>
      <c r="H23" s="125"/>
      <c r="I23" s="30"/>
      <c r="J23" s="30"/>
      <c r="K23" s="2"/>
      <c r="L23" s="38">
        <f>SUM(Март!L23,Апрель!G23:J23)</f>
        <v>0</v>
      </c>
    </row>
    <row r="24" spans="1:12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125"/>
      <c r="H24" s="125"/>
      <c r="I24" s="30"/>
      <c r="J24" s="30"/>
      <c r="K24" s="2"/>
      <c r="L24" s="38">
        <f>SUM(Март!L24,Апрель!G24:J24)</f>
        <v>69149.5</v>
      </c>
    </row>
    <row r="25" spans="1:12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129">
        <v>5000</v>
      </c>
      <c r="H25" s="129"/>
      <c r="I25" s="31"/>
      <c r="J25" s="31"/>
      <c r="K25" s="24"/>
      <c r="L25" s="38">
        <f>SUM(Март!L25,Апрель!G25:J25)</f>
        <v>5000</v>
      </c>
    </row>
    <row r="26" spans="1:12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129"/>
      <c r="H26" s="129"/>
      <c r="I26" s="31"/>
      <c r="J26" s="31"/>
      <c r="K26" s="23"/>
      <c r="L26" s="38">
        <f>SUM(Март!L26,Апрель!G26:J26)</f>
        <v>0</v>
      </c>
    </row>
    <row r="27" spans="1:12" ht="15.75" thickBot="1" x14ac:dyDescent="0.3">
      <c r="A27" s="88" t="s">
        <v>6</v>
      </c>
      <c r="B27" s="89"/>
      <c r="C27" s="89"/>
      <c r="D27" s="89"/>
      <c r="E27" s="89"/>
      <c r="F27" s="90"/>
      <c r="G27" s="126">
        <f>SUM(G18:H26)</f>
        <v>80038.600000000006</v>
      </c>
      <c r="H27" s="127"/>
      <c r="I27" s="32">
        <f>SUM(I18:I26)</f>
        <v>0</v>
      </c>
      <c r="J27" s="33">
        <f>SUM(J18:J26)</f>
        <v>0</v>
      </c>
      <c r="K27" s="22"/>
      <c r="L27" s="21"/>
    </row>
    <row r="28" spans="1:12" x14ac:dyDescent="0.25">
      <c r="A28" s="91" t="s">
        <v>18</v>
      </c>
      <c r="B28" s="91"/>
      <c r="C28" s="91"/>
      <c r="D28" s="91"/>
      <c r="E28" s="91"/>
      <c r="F28" s="91"/>
      <c r="G28" s="136">
        <f>SUM(Март!G28,Апрель!G27)</f>
        <v>196040.7</v>
      </c>
      <c r="H28" s="136"/>
      <c r="I28" s="53">
        <f>SUM(Март!I28,Апрель!I27)</f>
        <v>129149.5</v>
      </c>
      <c r="J28" s="52">
        <f>SUM(Март!J28,Апрель!J27)</f>
        <v>0</v>
      </c>
      <c r="K28" s="19"/>
      <c r="L28" s="40">
        <f>SUM(L18:L26)</f>
        <v>265190.2</v>
      </c>
    </row>
  </sheetData>
  <mergeCells count="48"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19:F19"/>
    <mergeCell ref="B8:F8"/>
    <mergeCell ref="G8:H8"/>
    <mergeCell ref="B9:F9"/>
    <mergeCell ref="G9:H9"/>
    <mergeCell ref="B10:F10"/>
    <mergeCell ref="G10:H10"/>
    <mergeCell ref="A11:F11"/>
    <mergeCell ref="G11:H11"/>
    <mergeCell ref="A12:F12"/>
    <mergeCell ref="G12:H12"/>
    <mergeCell ref="A15:L15"/>
    <mergeCell ref="G19:H19"/>
    <mergeCell ref="A16:A17"/>
    <mergeCell ref="B16:F17"/>
    <mergeCell ref="G16:J16"/>
    <mergeCell ref="K16:K17"/>
    <mergeCell ref="L16:L17"/>
    <mergeCell ref="G17:H17"/>
    <mergeCell ref="B21:F21"/>
    <mergeCell ref="G21:H21"/>
    <mergeCell ref="B22:F22"/>
    <mergeCell ref="G22:H22"/>
    <mergeCell ref="B20:F20"/>
    <mergeCell ref="G20:H20"/>
    <mergeCell ref="B23:F23"/>
    <mergeCell ref="G23:H23"/>
    <mergeCell ref="A27:F27"/>
    <mergeCell ref="G27:H27"/>
    <mergeCell ref="A28:F28"/>
    <mergeCell ref="G28:H28"/>
    <mergeCell ref="B24:F24"/>
    <mergeCell ref="G24:H24"/>
    <mergeCell ref="B25:F25"/>
    <mergeCell ref="G25:H25"/>
    <mergeCell ref="B26:F26"/>
    <mergeCell ref="G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topLeftCell="A7" workbookViewId="0">
      <selection activeCell="I18" sqref="I1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9.57031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8"/>
      <c r="K6" s="101" t="s">
        <v>19</v>
      </c>
      <c r="L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34" t="s">
        <v>21</v>
      </c>
      <c r="H7" s="135"/>
      <c r="I7" s="13" t="s">
        <v>22</v>
      </c>
      <c r="J7" s="12" t="s">
        <v>24</v>
      </c>
      <c r="K7" s="102"/>
      <c r="L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132">
        <v>302500</v>
      </c>
      <c r="H8" s="132"/>
      <c r="I8" s="29">
        <v>1180</v>
      </c>
      <c r="J8" s="29">
        <v>1350</v>
      </c>
      <c r="K8" s="21" t="s">
        <v>32</v>
      </c>
      <c r="L8" s="35">
        <f>SUM(Апрель!L8,Май!G8:J8)</f>
        <v>654298.54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125"/>
      <c r="H9" s="125"/>
      <c r="I9" s="30"/>
      <c r="J9" s="30"/>
      <c r="K9" s="19"/>
      <c r="L9" s="35">
        <f>SUM(Апрель!L9,Май!G9:J9)</f>
        <v>40152</v>
      </c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129">
        <v>142340</v>
      </c>
      <c r="H10" s="129"/>
      <c r="I10" s="31">
        <v>9562</v>
      </c>
      <c r="J10" s="31"/>
      <c r="K10" s="19"/>
      <c r="L10" s="35">
        <f>SUM(Апрель!L10,Май!G10:J10)</f>
        <v>405502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126">
        <f>SUM(G8:H10)</f>
        <v>444840</v>
      </c>
      <c r="H11" s="127"/>
      <c r="I11" s="32">
        <f>SUM(I8:I10)</f>
        <v>10742</v>
      </c>
      <c r="J11" s="33">
        <f>SUM(J8:J10)</f>
        <v>1350</v>
      </c>
      <c r="K11" s="20"/>
      <c r="L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133">
        <f>SUM(Апрель!G12,Май!G11)</f>
        <v>817146.4</v>
      </c>
      <c r="H12" s="133"/>
      <c r="I12" s="34">
        <f>SUM(Апрель!I12,Май!I11)</f>
        <v>281247.40000000002</v>
      </c>
      <c r="J12" s="34">
        <f>SUM(Апрель!J12,Май!J11)</f>
        <v>1558.74</v>
      </c>
      <c r="K12" s="19"/>
      <c r="L12" s="55">
        <f>SUM(L8:L10)</f>
        <v>1099952.54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8"/>
      <c r="J16" s="109"/>
      <c r="K16" s="110" t="s">
        <v>19</v>
      </c>
      <c r="L16" s="110" t="s">
        <v>18</v>
      </c>
    </row>
    <row r="17" spans="1:12" ht="15.75" thickBot="1" x14ac:dyDescent="0.3">
      <c r="A17" s="102"/>
      <c r="B17" s="102"/>
      <c r="C17" s="105"/>
      <c r="D17" s="105"/>
      <c r="E17" s="105"/>
      <c r="F17" s="106"/>
      <c r="G17" s="130" t="s">
        <v>21</v>
      </c>
      <c r="H17" s="131"/>
      <c r="I17" s="16" t="s">
        <v>22</v>
      </c>
      <c r="J17" s="15" t="s">
        <v>24</v>
      </c>
      <c r="K17" s="111"/>
      <c r="L17" s="111"/>
    </row>
    <row r="18" spans="1:12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132">
        <v>6900</v>
      </c>
      <c r="H18" s="132"/>
      <c r="I18" s="29"/>
      <c r="J18" s="29"/>
      <c r="K18" s="25"/>
      <c r="L18" s="34">
        <f>SUM(Апрель!L18,Май!G18:J18)</f>
        <v>50144</v>
      </c>
    </row>
    <row r="19" spans="1:12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125"/>
      <c r="H19" s="125"/>
      <c r="I19" s="30">
        <v>112500</v>
      </c>
      <c r="J19" s="30"/>
      <c r="K19" s="26"/>
      <c r="L19" s="34">
        <f>SUM(Апрель!L19,Май!G19:J19)</f>
        <v>125988.6</v>
      </c>
    </row>
    <row r="20" spans="1:12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125">
        <v>109736</v>
      </c>
      <c r="H20" s="125"/>
      <c r="I20" s="30"/>
      <c r="J20" s="30"/>
      <c r="K20" s="26"/>
      <c r="L20" s="34">
        <f>SUM(Апрель!L20,Май!G20:J20)</f>
        <v>224494.1</v>
      </c>
    </row>
    <row r="21" spans="1:12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125">
        <v>15000</v>
      </c>
      <c r="H21" s="125"/>
      <c r="I21" s="30"/>
      <c r="J21" s="30"/>
      <c r="K21" s="26"/>
      <c r="L21" s="34">
        <f>SUM(Апрель!L21,Май!G21:J21)</f>
        <v>34550</v>
      </c>
    </row>
    <row r="22" spans="1:12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125"/>
      <c r="H22" s="125"/>
      <c r="I22" s="30"/>
      <c r="J22" s="30"/>
      <c r="K22" s="26"/>
      <c r="L22" s="34">
        <f>SUM(Апрель!L22,Май!G22:J22)</f>
        <v>0</v>
      </c>
    </row>
    <row r="23" spans="1:12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125"/>
      <c r="H23" s="125"/>
      <c r="I23" s="30"/>
      <c r="J23" s="30"/>
      <c r="K23" s="26"/>
      <c r="L23" s="34">
        <f>SUM(Апрель!L23,Май!G23:J23)</f>
        <v>0</v>
      </c>
    </row>
    <row r="24" spans="1:12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125"/>
      <c r="H24" s="125"/>
      <c r="I24" s="30">
        <v>6045</v>
      </c>
      <c r="J24" s="30"/>
      <c r="K24" s="26"/>
      <c r="L24" s="34">
        <f>SUM(Апрель!L24,Май!G24:J24)</f>
        <v>75194.5</v>
      </c>
    </row>
    <row r="25" spans="1:12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129">
        <v>158711.96</v>
      </c>
      <c r="H25" s="129"/>
      <c r="I25" s="31"/>
      <c r="J25" s="31"/>
      <c r="K25" s="27" t="s">
        <v>50</v>
      </c>
      <c r="L25" s="34">
        <f>SUM(Апрель!L25,Май!G25:J25)</f>
        <v>163711.96</v>
      </c>
    </row>
    <row r="26" spans="1:12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129"/>
      <c r="H26" s="129"/>
      <c r="I26" s="31"/>
      <c r="J26" s="31"/>
      <c r="K26" s="28"/>
      <c r="L26" s="34">
        <f>SUM(Апрель!L26,Май!G26:J26)</f>
        <v>0</v>
      </c>
    </row>
    <row r="27" spans="1:12" ht="15.75" thickBot="1" x14ac:dyDescent="0.3">
      <c r="A27" s="88" t="s">
        <v>6</v>
      </c>
      <c r="B27" s="89"/>
      <c r="C27" s="89"/>
      <c r="D27" s="89"/>
      <c r="E27" s="89"/>
      <c r="F27" s="90"/>
      <c r="G27" s="126">
        <f>SUM(G18:H26)</f>
        <v>290347.95999999996</v>
      </c>
      <c r="H27" s="127"/>
      <c r="I27" s="32">
        <f>SUM(I18:I26)</f>
        <v>118545</v>
      </c>
      <c r="J27" s="33">
        <f>SUM(J18:J26)</f>
        <v>0</v>
      </c>
      <c r="K27" s="22"/>
      <c r="L27" s="34"/>
    </row>
    <row r="28" spans="1:12" x14ac:dyDescent="0.25">
      <c r="A28" s="91" t="s">
        <v>18</v>
      </c>
      <c r="B28" s="91"/>
      <c r="C28" s="91"/>
      <c r="D28" s="91"/>
      <c r="E28" s="91"/>
      <c r="F28" s="91"/>
      <c r="G28" s="136">
        <f>SUM(Апрель!G28,Май!G27)</f>
        <v>486388.66</v>
      </c>
      <c r="H28" s="136"/>
      <c r="I28" s="52">
        <f>SUM(Апрель!I28,Май!I27)</f>
        <v>247694.5</v>
      </c>
      <c r="J28" s="52">
        <f>SUM(Апрель!J28,Май!J27)</f>
        <v>0</v>
      </c>
      <c r="K28" s="19"/>
      <c r="L28" s="54">
        <f>SUM(L18:L26)</f>
        <v>674083.16</v>
      </c>
    </row>
  </sheetData>
  <mergeCells count="48"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19:F19"/>
    <mergeCell ref="B8:F8"/>
    <mergeCell ref="G8:H8"/>
    <mergeCell ref="B9:F9"/>
    <mergeCell ref="G9:H9"/>
    <mergeCell ref="B10:F10"/>
    <mergeCell ref="G10:H10"/>
    <mergeCell ref="A11:F11"/>
    <mergeCell ref="G11:H11"/>
    <mergeCell ref="A12:F12"/>
    <mergeCell ref="G12:H12"/>
    <mergeCell ref="A15:L15"/>
    <mergeCell ref="G19:H19"/>
    <mergeCell ref="A16:A17"/>
    <mergeCell ref="B16:F17"/>
    <mergeCell ref="G16:J16"/>
    <mergeCell ref="K16:K17"/>
    <mergeCell ref="L16:L17"/>
    <mergeCell ref="G17:H17"/>
    <mergeCell ref="B21:F21"/>
    <mergeCell ref="G21:H21"/>
    <mergeCell ref="B22:F22"/>
    <mergeCell ref="G22:H22"/>
    <mergeCell ref="B20:F20"/>
    <mergeCell ref="G20:H20"/>
    <mergeCell ref="B23:F23"/>
    <mergeCell ref="G23:H23"/>
    <mergeCell ref="A27:F27"/>
    <mergeCell ref="G27:H27"/>
    <mergeCell ref="A28:F28"/>
    <mergeCell ref="G28:H28"/>
    <mergeCell ref="B24:F24"/>
    <mergeCell ref="G24:H24"/>
    <mergeCell ref="B25:F25"/>
    <mergeCell ref="G25:H25"/>
    <mergeCell ref="B26:F26"/>
    <mergeCell ref="G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topLeftCell="A10" workbookViewId="0">
      <selection activeCell="I21" sqref="I21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9.710937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8"/>
      <c r="K6" s="101" t="s">
        <v>19</v>
      </c>
      <c r="L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34" t="s">
        <v>21</v>
      </c>
      <c r="H7" s="135"/>
      <c r="I7" s="13" t="s">
        <v>22</v>
      </c>
      <c r="J7" s="12" t="s">
        <v>24</v>
      </c>
      <c r="K7" s="102"/>
      <c r="L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132">
        <v>1500</v>
      </c>
      <c r="H8" s="132"/>
      <c r="I8" s="29">
        <v>8100</v>
      </c>
      <c r="J8" s="29"/>
      <c r="K8" s="21"/>
      <c r="L8" s="35">
        <f>SUM(Май!L8,Июнь!G8:J8)</f>
        <v>663898.54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125"/>
      <c r="H9" s="125"/>
      <c r="I9" s="30">
        <v>9800</v>
      </c>
      <c r="J9" s="30">
        <v>2000</v>
      </c>
      <c r="K9" s="19"/>
      <c r="L9" s="35">
        <f>SUM(Май!L9,Июнь!G9:J9)</f>
        <v>51952</v>
      </c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129">
        <v>60000</v>
      </c>
      <c r="H10" s="129"/>
      <c r="I10" s="31">
        <v>300</v>
      </c>
      <c r="J10" s="31"/>
      <c r="K10" s="19"/>
      <c r="L10" s="35">
        <f>SUM(Май!L10,Июнь!G10:J10)</f>
        <v>465802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126">
        <f>SUM(G8:H10)</f>
        <v>61500</v>
      </c>
      <c r="H11" s="127"/>
      <c r="I11" s="32">
        <f>SUM(I8:I10)</f>
        <v>18200</v>
      </c>
      <c r="J11" s="33">
        <f>SUM(J8:J10)</f>
        <v>2000</v>
      </c>
      <c r="K11" s="20"/>
      <c r="L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133">
        <f>SUM(Май!G12,Июнь!G11)</f>
        <v>878646.4</v>
      </c>
      <c r="H12" s="133"/>
      <c r="I12" s="34">
        <f>SUM(Май!I12,Июнь!I11)</f>
        <v>299447.40000000002</v>
      </c>
      <c r="J12" s="34">
        <f>SUM(Май!J12,Июнь!J11)</f>
        <v>3558.74</v>
      </c>
      <c r="K12" s="19"/>
      <c r="L12" s="40">
        <f>SUM(L8:L10)</f>
        <v>1181652.54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8"/>
      <c r="J16" s="109"/>
      <c r="K16" s="110" t="s">
        <v>19</v>
      </c>
      <c r="L16" s="110" t="s">
        <v>18</v>
      </c>
    </row>
    <row r="17" spans="1:12" ht="15.75" thickBot="1" x14ac:dyDescent="0.3">
      <c r="A17" s="102"/>
      <c r="B17" s="102"/>
      <c r="C17" s="105"/>
      <c r="D17" s="105"/>
      <c r="E17" s="105"/>
      <c r="F17" s="106"/>
      <c r="G17" s="130" t="s">
        <v>21</v>
      </c>
      <c r="H17" s="131"/>
      <c r="I17" s="16" t="s">
        <v>22</v>
      </c>
      <c r="J17" s="15" t="s">
        <v>24</v>
      </c>
      <c r="K17" s="111"/>
      <c r="L17" s="111"/>
    </row>
    <row r="18" spans="1:12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132"/>
      <c r="H18" s="132"/>
      <c r="I18" s="29"/>
      <c r="J18" s="29"/>
      <c r="K18" s="18"/>
      <c r="L18" s="38">
        <f>SUM(Май!L18,Июнь!G18:J18)</f>
        <v>50144</v>
      </c>
    </row>
    <row r="19" spans="1:12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125"/>
      <c r="H19" s="125"/>
      <c r="I19" s="30"/>
      <c r="J19" s="30"/>
      <c r="K19" s="2"/>
      <c r="L19" s="38">
        <f>SUM(Май!L19,Июнь!G19:J19)</f>
        <v>125988.6</v>
      </c>
    </row>
    <row r="20" spans="1:12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125">
        <v>60000</v>
      </c>
      <c r="H20" s="125"/>
      <c r="I20" s="30"/>
      <c r="J20" s="30"/>
      <c r="K20" s="2"/>
      <c r="L20" s="38">
        <f>SUM(Май!L20,Июнь!G20:J20)</f>
        <v>284494.09999999998</v>
      </c>
    </row>
    <row r="21" spans="1:12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125">
        <v>30000</v>
      </c>
      <c r="H21" s="125"/>
      <c r="I21" s="30"/>
      <c r="J21" s="30"/>
      <c r="K21" s="2"/>
      <c r="L21" s="38">
        <f>SUM(Май!L21,Июнь!G21:J21)</f>
        <v>64550</v>
      </c>
    </row>
    <row r="22" spans="1:12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125"/>
      <c r="H22" s="125"/>
      <c r="I22" s="30"/>
      <c r="J22" s="30"/>
      <c r="K22" s="2"/>
      <c r="L22" s="38">
        <f>SUM(Май!L22,Июнь!G22:J22)</f>
        <v>0</v>
      </c>
    </row>
    <row r="23" spans="1:12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125"/>
      <c r="H23" s="125"/>
      <c r="I23" s="30"/>
      <c r="J23" s="30"/>
      <c r="K23" s="2"/>
      <c r="L23" s="38">
        <f>SUM(Май!L23,Июнь!G23:J23)</f>
        <v>0</v>
      </c>
    </row>
    <row r="24" spans="1:12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125"/>
      <c r="H24" s="125"/>
      <c r="I24" s="30">
        <v>6045</v>
      </c>
      <c r="J24" s="30"/>
      <c r="K24" s="2"/>
      <c r="L24" s="38">
        <f>SUM(Май!L24,Июнь!G24:J24)</f>
        <v>81239.5</v>
      </c>
    </row>
    <row r="25" spans="1:12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129">
        <v>100000</v>
      </c>
      <c r="H25" s="129"/>
      <c r="I25" s="31"/>
      <c r="J25" s="31"/>
      <c r="K25" s="24" t="s">
        <v>31</v>
      </c>
      <c r="L25" s="38">
        <f>SUM(Май!L25,Июнь!G25:J25)</f>
        <v>263711.95999999996</v>
      </c>
    </row>
    <row r="26" spans="1:12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129"/>
      <c r="H26" s="129"/>
      <c r="I26" s="31">
        <v>41933</v>
      </c>
      <c r="J26" s="31"/>
      <c r="K26" s="23" t="s">
        <v>51</v>
      </c>
      <c r="L26" s="38">
        <f>SUM(Май!L26,Июнь!G26:J26)</f>
        <v>41933</v>
      </c>
    </row>
    <row r="27" spans="1:12" ht="15.75" thickBot="1" x14ac:dyDescent="0.3">
      <c r="A27" s="88" t="s">
        <v>6</v>
      </c>
      <c r="B27" s="89"/>
      <c r="C27" s="89"/>
      <c r="D27" s="89"/>
      <c r="E27" s="89"/>
      <c r="F27" s="90"/>
      <c r="G27" s="126">
        <f>SUM(G18:H26)</f>
        <v>190000</v>
      </c>
      <c r="H27" s="127"/>
      <c r="I27" s="32">
        <f>SUM(I18:I26)</f>
        <v>47978</v>
      </c>
      <c r="J27" s="33">
        <f>SUM(J18:J26)</f>
        <v>0</v>
      </c>
      <c r="K27" s="22"/>
      <c r="L27" s="39"/>
    </row>
    <row r="28" spans="1:12" x14ac:dyDescent="0.25">
      <c r="A28" s="91" t="s">
        <v>18</v>
      </c>
      <c r="B28" s="91"/>
      <c r="C28" s="91"/>
      <c r="D28" s="91"/>
      <c r="E28" s="91"/>
      <c r="F28" s="91"/>
      <c r="G28" s="128">
        <f>SUM(Май!G28,Июнь!G27)</f>
        <v>676388.65999999992</v>
      </c>
      <c r="H28" s="128"/>
      <c r="I28" s="41">
        <f>SUM(Май!I28,Июнь!I27)</f>
        <v>295672.5</v>
      </c>
      <c r="J28" s="41">
        <f>SUM(Май!J28,Июнь!J27)</f>
        <v>0</v>
      </c>
      <c r="K28" s="19"/>
      <c r="L28" s="40">
        <f>SUM(L18:L26)</f>
        <v>912061.15999999992</v>
      </c>
    </row>
  </sheetData>
  <mergeCells count="48"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19:F19"/>
    <mergeCell ref="B8:F8"/>
    <mergeCell ref="G8:H8"/>
    <mergeCell ref="B9:F9"/>
    <mergeCell ref="G9:H9"/>
    <mergeCell ref="B10:F10"/>
    <mergeCell ref="G10:H10"/>
    <mergeCell ref="A11:F11"/>
    <mergeCell ref="G11:H11"/>
    <mergeCell ref="A12:F12"/>
    <mergeCell ref="G12:H12"/>
    <mergeCell ref="A15:L15"/>
    <mergeCell ref="G19:H19"/>
    <mergeCell ref="A16:A17"/>
    <mergeCell ref="B16:F17"/>
    <mergeCell ref="G16:J16"/>
    <mergeCell ref="K16:K17"/>
    <mergeCell ref="L16:L17"/>
    <mergeCell ref="G17:H17"/>
    <mergeCell ref="B21:F21"/>
    <mergeCell ref="G21:H21"/>
    <mergeCell ref="B22:F22"/>
    <mergeCell ref="G22:H22"/>
    <mergeCell ref="B20:F20"/>
    <mergeCell ref="G20:H20"/>
    <mergeCell ref="B23:F23"/>
    <mergeCell ref="G23:H23"/>
    <mergeCell ref="A27:F27"/>
    <mergeCell ref="G27:H27"/>
    <mergeCell ref="A28:F28"/>
    <mergeCell ref="G28:H28"/>
    <mergeCell ref="B24:F24"/>
    <mergeCell ref="G24:H24"/>
    <mergeCell ref="B25:F25"/>
    <mergeCell ref="G25:H25"/>
    <mergeCell ref="B26:F26"/>
    <mergeCell ref="G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topLeftCell="A16" workbookViewId="0">
      <selection activeCell="I21" sqref="I21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10" width="11.5703125" bestFit="1" customWidth="1"/>
    <col min="11" max="11" width="37.7109375" customWidth="1"/>
    <col min="12" max="12" width="21.140625" customWidth="1"/>
  </cols>
  <sheetData>
    <row r="1" spans="1:12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7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8"/>
      <c r="K6" s="101" t="s">
        <v>19</v>
      </c>
      <c r="L6" s="110" t="s">
        <v>18</v>
      </c>
    </row>
    <row r="7" spans="1:12" ht="15.75" thickBot="1" x14ac:dyDescent="0.3">
      <c r="A7" s="124"/>
      <c r="B7" s="105"/>
      <c r="C7" s="105"/>
      <c r="D7" s="105"/>
      <c r="E7" s="105"/>
      <c r="F7" s="105"/>
      <c r="G7" s="134" t="s">
        <v>21</v>
      </c>
      <c r="H7" s="135"/>
      <c r="I7" s="13" t="s">
        <v>22</v>
      </c>
      <c r="J7" s="12" t="s">
        <v>24</v>
      </c>
      <c r="K7" s="102"/>
      <c r="L7" s="111"/>
    </row>
    <row r="8" spans="1:12" x14ac:dyDescent="0.25">
      <c r="A8" s="3">
        <v>1</v>
      </c>
      <c r="B8" s="112" t="s">
        <v>3</v>
      </c>
      <c r="C8" s="112"/>
      <c r="D8" s="112"/>
      <c r="E8" s="112"/>
      <c r="F8" s="112"/>
      <c r="G8" s="132">
        <v>100500</v>
      </c>
      <c r="H8" s="132"/>
      <c r="I8" s="29">
        <v>36300</v>
      </c>
      <c r="J8" s="29"/>
      <c r="K8" s="21"/>
      <c r="L8" s="35">
        <f>SUM(Июнь!L8,Июль!G8:J8)</f>
        <v>800698.54</v>
      </c>
    </row>
    <row r="9" spans="1:12" x14ac:dyDescent="0.25">
      <c r="A9" s="1">
        <v>2</v>
      </c>
      <c r="B9" s="113" t="s">
        <v>4</v>
      </c>
      <c r="C9" s="113"/>
      <c r="D9" s="113"/>
      <c r="E9" s="113"/>
      <c r="F9" s="113"/>
      <c r="G9" s="125"/>
      <c r="H9" s="125"/>
      <c r="I9" s="30">
        <v>200</v>
      </c>
      <c r="J9" s="30">
        <v>4000</v>
      </c>
      <c r="K9" s="19"/>
      <c r="L9" s="35">
        <f>SUM(Июнь!L9,Июль!G9:J9)</f>
        <v>56152</v>
      </c>
    </row>
    <row r="10" spans="1:12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129"/>
      <c r="H10" s="129"/>
      <c r="I10" s="31">
        <v>7595</v>
      </c>
      <c r="J10" s="31">
        <v>16200</v>
      </c>
      <c r="K10" s="19"/>
      <c r="L10" s="35">
        <f>SUM(Июнь!L10,Июль!G10:J10)</f>
        <v>489597</v>
      </c>
    </row>
    <row r="11" spans="1:12" ht="15.75" thickBot="1" x14ac:dyDescent="0.3">
      <c r="A11" s="88" t="s">
        <v>6</v>
      </c>
      <c r="B11" s="96"/>
      <c r="C11" s="96"/>
      <c r="D11" s="96"/>
      <c r="E11" s="96"/>
      <c r="F11" s="97"/>
      <c r="G11" s="126">
        <f>SUM(G8:H10)</f>
        <v>100500</v>
      </c>
      <c r="H11" s="127"/>
      <c r="I11" s="32">
        <f>SUM(I8:I10)</f>
        <v>44095</v>
      </c>
      <c r="J11" s="33">
        <f>SUM(J8:J10)</f>
        <v>20200</v>
      </c>
      <c r="K11" s="20"/>
      <c r="L11" s="37"/>
    </row>
    <row r="12" spans="1:12" x14ac:dyDescent="0.25">
      <c r="A12" s="91" t="s">
        <v>18</v>
      </c>
      <c r="B12" s="91"/>
      <c r="C12" s="91"/>
      <c r="D12" s="91"/>
      <c r="E12" s="91"/>
      <c r="F12" s="91"/>
      <c r="G12" s="133">
        <f>SUM(Июнь!G12,Июль!G11)</f>
        <v>979146.4</v>
      </c>
      <c r="H12" s="133"/>
      <c r="I12" s="34">
        <f>SUM(Июнь!I12,Июль!I11)</f>
        <v>343542.4</v>
      </c>
      <c r="J12" s="34">
        <f>SUM(Июнь!J12,Июль!J11)</f>
        <v>23758.739999999998</v>
      </c>
      <c r="K12" s="19"/>
      <c r="L12" s="40">
        <f>SUM(L8:L10)</f>
        <v>1346447.54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8"/>
      <c r="J16" s="109"/>
      <c r="K16" s="110" t="s">
        <v>19</v>
      </c>
      <c r="L16" s="110" t="s">
        <v>18</v>
      </c>
    </row>
    <row r="17" spans="1:12" ht="15.75" thickBot="1" x14ac:dyDescent="0.3">
      <c r="A17" s="102"/>
      <c r="B17" s="102"/>
      <c r="C17" s="105"/>
      <c r="D17" s="105"/>
      <c r="E17" s="105"/>
      <c r="F17" s="106"/>
      <c r="G17" s="130" t="s">
        <v>21</v>
      </c>
      <c r="H17" s="131"/>
      <c r="I17" s="16" t="s">
        <v>22</v>
      </c>
      <c r="J17" s="15" t="s">
        <v>24</v>
      </c>
      <c r="K17" s="111"/>
      <c r="L17" s="111"/>
    </row>
    <row r="18" spans="1:12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132"/>
      <c r="H18" s="132"/>
      <c r="I18" s="29"/>
      <c r="J18" s="29"/>
      <c r="K18" s="18"/>
      <c r="L18" s="38">
        <f>SUM(Июнь!L18,Июль!G18:J18)</f>
        <v>50144</v>
      </c>
    </row>
    <row r="19" spans="1:12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125"/>
      <c r="H19" s="125"/>
      <c r="I19" s="30"/>
      <c r="J19" s="30"/>
      <c r="K19" s="2"/>
      <c r="L19" s="38">
        <f>SUM(Июнь!L19,Июль!G19:J19)</f>
        <v>125988.6</v>
      </c>
    </row>
    <row r="20" spans="1:12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125">
        <v>100000</v>
      </c>
      <c r="H20" s="125"/>
      <c r="I20" s="30"/>
      <c r="J20" s="30"/>
      <c r="K20" s="2"/>
      <c r="L20" s="38">
        <f>SUM(Июнь!L20,Июль!G20:J20)</f>
        <v>384494.1</v>
      </c>
    </row>
    <row r="21" spans="1:12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125">
        <v>50000</v>
      </c>
      <c r="H21" s="125"/>
      <c r="I21" s="30"/>
      <c r="J21" s="30"/>
      <c r="K21" s="2"/>
      <c r="L21" s="38">
        <f>SUM(Июнь!L21,Июль!G21:J21)</f>
        <v>114550</v>
      </c>
    </row>
    <row r="22" spans="1:12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125"/>
      <c r="H22" s="125"/>
      <c r="I22" s="30"/>
      <c r="J22" s="30"/>
      <c r="K22" s="2"/>
      <c r="L22" s="38">
        <f>SUM(Июнь!L22,Июль!G22:J22)</f>
        <v>0</v>
      </c>
    </row>
    <row r="23" spans="1:12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125"/>
      <c r="H23" s="125"/>
      <c r="I23" s="30"/>
      <c r="J23" s="30"/>
      <c r="K23" s="2"/>
      <c r="L23" s="38">
        <f>SUM(Июнь!L23,Июль!G23:J23)</f>
        <v>0</v>
      </c>
    </row>
    <row r="24" spans="1:12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125"/>
      <c r="H24" s="125"/>
      <c r="I24" s="30">
        <v>31994</v>
      </c>
      <c r="J24" s="30">
        <v>9550</v>
      </c>
      <c r="K24" s="2"/>
      <c r="L24" s="38">
        <f>SUM(Июнь!L24,Июль!G24:J24)</f>
        <v>122783.5</v>
      </c>
    </row>
    <row r="25" spans="1:12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129"/>
      <c r="H25" s="129"/>
      <c r="I25" s="31"/>
      <c r="J25" s="31"/>
      <c r="K25" s="24"/>
      <c r="L25" s="38">
        <f>SUM(Июнь!L25,Июль!G25:J25)</f>
        <v>263711.95999999996</v>
      </c>
    </row>
    <row r="26" spans="1:12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129"/>
      <c r="H26" s="129"/>
      <c r="I26" s="31">
        <v>23495</v>
      </c>
      <c r="J26" s="31"/>
      <c r="K26" s="23" t="s">
        <v>26</v>
      </c>
      <c r="L26" s="38">
        <f>SUM(Июнь!L26,Июль!G26:J26)</f>
        <v>65428</v>
      </c>
    </row>
    <row r="27" spans="1:12" ht="15.75" thickBot="1" x14ac:dyDescent="0.3">
      <c r="A27" s="88" t="s">
        <v>6</v>
      </c>
      <c r="B27" s="89"/>
      <c r="C27" s="89"/>
      <c r="D27" s="89"/>
      <c r="E27" s="89"/>
      <c r="F27" s="90"/>
      <c r="G27" s="126">
        <f>SUM(G18:H26)</f>
        <v>150000</v>
      </c>
      <c r="H27" s="127"/>
      <c r="I27" s="32">
        <f>SUM(I18:I26)</f>
        <v>55489</v>
      </c>
      <c r="J27" s="33">
        <f>SUM(J18:J26)</f>
        <v>9550</v>
      </c>
      <c r="K27" s="22"/>
      <c r="L27" s="39"/>
    </row>
    <row r="28" spans="1:12" x14ac:dyDescent="0.25">
      <c r="A28" s="91" t="s">
        <v>18</v>
      </c>
      <c r="B28" s="91"/>
      <c r="C28" s="91"/>
      <c r="D28" s="91"/>
      <c r="E28" s="91"/>
      <c r="F28" s="91"/>
      <c r="G28" s="128">
        <f>SUM(Июнь!G28,Июль!G27)</f>
        <v>826388.65999999992</v>
      </c>
      <c r="H28" s="128"/>
      <c r="I28" s="41">
        <f>SUM(Июнь!I28,Июль!I27)</f>
        <v>351161.5</v>
      </c>
      <c r="J28" s="41">
        <f>SUM(Июнь!J28,Июль!J27)</f>
        <v>9550</v>
      </c>
      <c r="K28" s="19"/>
      <c r="L28" s="40">
        <f>SUM(L18:L26)</f>
        <v>1127100.1599999999</v>
      </c>
    </row>
  </sheetData>
  <mergeCells count="48">
    <mergeCell ref="A1:L2"/>
    <mergeCell ref="A3:L4"/>
    <mergeCell ref="A5:L5"/>
    <mergeCell ref="A6:A7"/>
    <mergeCell ref="B6:F7"/>
    <mergeCell ref="G6:J6"/>
    <mergeCell ref="G7:H7"/>
    <mergeCell ref="K6:K7"/>
    <mergeCell ref="L6:L7"/>
    <mergeCell ref="B10:F10"/>
    <mergeCell ref="G10:H10"/>
    <mergeCell ref="A11:F11"/>
    <mergeCell ref="G11:H11"/>
    <mergeCell ref="B8:F8"/>
    <mergeCell ref="G8:H8"/>
    <mergeCell ref="B9:F9"/>
    <mergeCell ref="G9:H9"/>
    <mergeCell ref="B19:F19"/>
    <mergeCell ref="G19:H19"/>
    <mergeCell ref="A12:F12"/>
    <mergeCell ref="G12:H12"/>
    <mergeCell ref="A15:L15"/>
    <mergeCell ref="A16:A17"/>
    <mergeCell ref="B16:F17"/>
    <mergeCell ref="G16:J16"/>
    <mergeCell ref="G17:H17"/>
    <mergeCell ref="K16:K17"/>
    <mergeCell ref="L16:L17"/>
    <mergeCell ref="B18:F18"/>
    <mergeCell ref="G18:H18"/>
    <mergeCell ref="A27:F27"/>
    <mergeCell ref="G27:H27"/>
    <mergeCell ref="A28:F28"/>
    <mergeCell ref="G28:H28"/>
    <mergeCell ref="B24:F24"/>
    <mergeCell ref="G24:H24"/>
    <mergeCell ref="B25:F25"/>
    <mergeCell ref="G25:H25"/>
    <mergeCell ref="B26:F26"/>
    <mergeCell ref="G26:H26"/>
    <mergeCell ref="B22:F22"/>
    <mergeCell ref="G22:H22"/>
    <mergeCell ref="B23:F23"/>
    <mergeCell ref="G23:H23"/>
    <mergeCell ref="B20:F20"/>
    <mergeCell ref="G20:H20"/>
    <mergeCell ref="B21:F21"/>
    <mergeCell ref="G21:H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9"/>
  <sheetViews>
    <sheetView workbookViewId="0">
      <selection activeCell="N8" sqref="N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85546875" customWidth="1"/>
    <col min="8" max="8" width="11.5703125" bestFit="1" customWidth="1"/>
    <col min="9" max="9" width="13.140625" bestFit="1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1" t="s">
        <v>19</v>
      </c>
      <c r="K6" s="110" t="s">
        <v>18</v>
      </c>
    </row>
    <row r="7" spans="1:11" ht="15.75" thickBot="1" x14ac:dyDescent="0.3">
      <c r="A7" s="124"/>
      <c r="B7" s="105"/>
      <c r="C7" s="105"/>
      <c r="D7" s="105"/>
      <c r="E7" s="105"/>
      <c r="F7" s="105"/>
      <c r="G7" s="17" t="s">
        <v>21</v>
      </c>
      <c r="H7" s="13" t="s">
        <v>22</v>
      </c>
      <c r="I7" s="12" t="s">
        <v>24</v>
      </c>
      <c r="J7" s="102"/>
      <c r="K7" s="111"/>
    </row>
    <row r="8" spans="1:11" x14ac:dyDescent="0.25">
      <c r="A8" s="3">
        <v>1</v>
      </c>
      <c r="B8" s="112" t="s">
        <v>3</v>
      </c>
      <c r="C8" s="112"/>
      <c r="D8" s="112"/>
      <c r="E8" s="112"/>
      <c r="F8" s="112"/>
      <c r="G8" s="42">
        <v>1000</v>
      </c>
      <c r="H8" s="29">
        <v>58500</v>
      </c>
      <c r="I8" s="29"/>
      <c r="J8" s="21"/>
      <c r="K8" s="35">
        <f>SUM(Июль!L8,Август!G8:J8)</f>
        <v>860198.54</v>
      </c>
    </row>
    <row r="9" spans="1:11" x14ac:dyDescent="0.25">
      <c r="A9" s="1">
        <v>2</v>
      </c>
      <c r="B9" s="113" t="s">
        <v>4</v>
      </c>
      <c r="C9" s="113"/>
      <c r="D9" s="113"/>
      <c r="E9" s="113"/>
      <c r="F9" s="113"/>
      <c r="G9" s="44"/>
      <c r="H9" s="30">
        <v>200</v>
      </c>
      <c r="I9" s="30"/>
      <c r="J9" s="19"/>
      <c r="K9" s="35">
        <f>SUM(Июль!L9,Август!G9:J9)</f>
        <v>56352</v>
      </c>
    </row>
    <row r="10" spans="1:11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45"/>
      <c r="H10" s="31">
        <v>51000</v>
      </c>
      <c r="I10" s="31"/>
      <c r="J10" s="19"/>
      <c r="K10" s="35">
        <f>SUM(Июль!L10,Август!G10:J10)</f>
        <v>540597</v>
      </c>
    </row>
    <row r="11" spans="1:11" ht="15.75" thickBot="1" x14ac:dyDescent="0.3">
      <c r="A11" s="88" t="s">
        <v>6</v>
      </c>
      <c r="B11" s="96"/>
      <c r="C11" s="96"/>
      <c r="D11" s="96"/>
      <c r="E11" s="96"/>
      <c r="F11" s="97"/>
      <c r="G11" s="43">
        <f>SUM(G8:G10)</f>
        <v>1000</v>
      </c>
      <c r="H11" s="32">
        <f>SUM(H8:H10)</f>
        <v>109700</v>
      </c>
      <c r="I11" s="33">
        <f>SUM(I8:I10)</f>
        <v>0</v>
      </c>
      <c r="J11" s="20"/>
      <c r="K11" s="37"/>
    </row>
    <row r="12" spans="1:11" x14ac:dyDescent="0.25">
      <c r="A12" s="91" t="s">
        <v>18</v>
      </c>
      <c r="B12" s="91"/>
      <c r="C12" s="91"/>
      <c r="D12" s="91"/>
      <c r="E12" s="91"/>
      <c r="F12" s="91"/>
      <c r="G12" s="38">
        <f>SUM(Июль!G12,Август!G11)</f>
        <v>980146.4</v>
      </c>
      <c r="H12" s="34">
        <f>SUM(Июль!I12,Август!H11)</f>
        <v>453242.4</v>
      </c>
      <c r="I12" s="34">
        <f>SUM(Июль!J12,Август!I11)</f>
        <v>23758.739999999998</v>
      </c>
      <c r="J12" s="19"/>
      <c r="K12" s="40">
        <f>SUM(K8:K11)</f>
        <v>1457147.54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1"/>
      <c r="J13" s="10"/>
      <c r="K13" s="10"/>
    </row>
    <row r="14" spans="1:11" ht="15.75" thickBot="1" x14ac:dyDescent="0.3"/>
    <row r="15" spans="1:11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1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9"/>
      <c r="J16" s="110" t="s">
        <v>19</v>
      </c>
      <c r="K16" s="110" t="s">
        <v>18</v>
      </c>
    </row>
    <row r="17" spans="1:11" ht="15.75" thickBot="1" x14ac:dyDescent="0.3">
      <c r="A17" s="102"/>
      <c r="B17" s="102"/>
      <c r="C17" s="105"/>
      <c r="D17" s="105"/>
      <c r="E17" s="105"/>
      <c r="F17" s="106"/>
      <c r="G17" s="13" t="s">
        <v>21</v>
      </c>
      <c r="H17" s="16" t="s">
        <v>22</v>
      </c>
      <c r="I17" s="15" t="s">
        <v>24</v>
      </c>
      <c r="J17" s="111"/>
      <c r="K17" s="111"/>
    </row>
    <row r="18" spans="1:11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42"/>
      <c r="H18" s="29"/>
      <c r="I18" s="29"/>
      <c r="J18" s="18"/>
      <c r="K18" s="38">
        <f>SUM(Июль!L18,Август!G18:I18)</f>
        <v>50144</v>
      </c>
    </row>
    <row r="19" spans="1:11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44"/>
      <c r="H19" s="30">
        <v>6940</v>
      </c>
      <c r="I19" s="30"/>
      <c r="J19" s="2"/>
      <c r="K19" s="38">
        <f>SUM(Июль!L19,Август!G19:I19)</f>
        <v>132928.6</v>
      </c>
    </row>
    <row r="20" spans="1:11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44"/>
      <c r="H20" s="30"/>
      <c r="I20" s="30"/>
      <c r="J20" s="2"/>
      <c r="K20" s="38">
        <f>SUM(Июль!L20,Август!G20:I20)</f>
        <v>384494.1</v>
      </c>
    </row>
    <row r="21" spans="1:11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44">
        <v>52500</v>
      </c>
      <c r="H21" s="30">
        <v>7500</v>
      </c>
      <c r="I21" s="30"/>
      <c r="J21" s="2"/>
      <c r="K21" s="38">
        <f>SUM(Июль!L21,Август!G21:I21)</f>
        <v>174550</v>
      </c>
    </row>
    <row r="22" spans="1:11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44"/>
      <c r="H22" s="30"/>
      <c r="I22" s="30"/>
      <c r="J22" s="2"/>
      <c r="K22" s="38">
        <f>SUM(Июль!L22,Август!G22:I22)</f>
        <v>0</v>
      </c>
    </row>
    <row r="23" spans="1:11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44"/>
      <c r="H23" s="30"/>
      <c r="I23" s="30"/>
      <c r="J23" s="2"/>
      <c r="K23" s="38">
        <f>SUM(Июль!L23,Август!G23:I23)</f>
        <v>0</v>
      </c>
    </row>
    <row r="24" spans="1:11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44">
        <v>6045</v>
      </c>
      <c r="H24" s="30"/>
      <c r="I24" s="30">
        <v>1241.8</v>
      </c>
      <c r="J24" s="2"/>
      <c r="K24" s="38">
        <f>SUM(Июль!L24,Август!G24:I24)</f>
        <v>130070.3</v>
      </c>
    </row>
    <row r="25" spans="1:11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45">
        <v>70000</v>
      </c>
      <c r="H25" s="31"/>
      <c r="I25" s="31"/>
      <c r="J25" s="27" t="s">
        <v>52</v>
      </c>
      <c r="K25" s="38">
        <f>SUM(Июль!L25,Август!G25:I25)</f>
        <v>333711.95999999996</v>
      </c>
    </row>
    <row r="26" spans="1:11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45"/>
      <c r="H26" s="31">
        <v>13447</v>
      </c>
      <c r="I26" s="31"/>
      <c r="J26" s="23" t="s">
        <v>53</v>
      </c>
      <c r="K26" s="38">
        <f>SUM(Июль!L26,Август!G26:I26)</f>
        <v>78875</v>
      </c>
    </row>
    <row r="27" spans="1:11" ht="15.75" thickBot="1" x14ac:dyDescent="0.3">
      <c r="A27" s="88" t="s">
        <v>6</v>
      </c>
      <c r="B27" s="89"/>
      <c r="C27" s="89"/>
      <c r="D27" s="89"/>
      <c r="E27" s="89"/>
      <c r="F27" s="90"/>
      <c r="G27" s="43">
        <f>SUM(G18:G26)</f>
        <v>128545</v>
      </c>
      <c r="H27" s="32">
        <f>SUM(H18:H26)</f>
        <v>27887</v>
      </c>
      <c r="I27" s="33">
        <f>SUM(I18:I26)</f>
        <v>1241.8</v>
      </c>
      <c r="J27" s="22"/>
      <c r="K27" s="39"/>
    </row>
    <row r="28" spans="1:11" x14ac:dyDescent="0.25">
      <c r="A28" s="91" t="s">
        <v>18</v>
      </c>
      <c r="B28" s="91"/>
      <c r="C28" s="91"/>
      <c r="D28" s="91"/>
      <c r="E28" s="91"/>
      <c r="F28" s="91"/>
      <c r="G28" s="34">
        <f>SUM(Июль!G28,Август!G27)</f>
        <v>954933.65999999992</v>
      </c>
      <c r="H28" s="34">
        <f>SUM(Июль!I28,Август!H27)</f>
        <v>379048.5</v>
      </c>
      <c r="I28" s="34">
        <f>SUM(Июль!J28,Август!I27)</f>
        <v>10791.8</v>
      </c>
      <c r="J28" s="19"/>
      <c r="K28" s="40">
        <f>SUM(K18:K26)</f>
        <v>1284773.96</v>
      </c>
    </row>
    <row r="29" spans="1:11" x14ac:dyDescent="0.25">
      <c r="I29" s="6"/>
    </row>
  </sheetData>
  <mergeCells count="30">
    <mergeCell ref="B8:F8"/>
    <mergeCell ref="B9:F9"/>
    <mergeCell ref="B10:F10"/>
    <mergeCell ref="A1:K2"/>
    <mergeCell ref="A3:K4"/>
    <mergeCell ref="A5:K5"/>
    <mergeCell ref="A6:A7"/>
    <mergeCell ref="B6:F7"/>
    <mergeCell ref="G6:I6"/>
    <mergeCell ref="J6:J7"/>
    <mergeCell ref="K6:K7"/>
    <mergeCell ref="A11:F11"/>
    <mergeCell ref="A12:F12"/>
    <mergeCell ref="A15:K15"/>
    <mergeCell ref="A16:A17"/>
    <mergeCell ref="B16:F17"/>
    <mergeCell ref="G16:I16"/>
    <mergeCell ref="J16:J17"/>
    <mergeCell ref="K16:K17"/>
    <mergeCell ref="B21:F21"/>
    <mergeCell ref="B22:F22"/>
    <mergeCell ref="B23:F23"/>
    <mergeCell ref="B18:F18"/>
    <mergeCell ref="B19:F19"/>
    <mergeCell ref="B20:F20"/>
    <mergeCell ref="A27:F27"/>
    <mergeCell ref="A28:F28"/>
    <mergeCell ref="B24:F24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topLeftCell="A7" workbookViewId="0">
      <selection activeCell="J23" sqref="J23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42578125" customWidth="1"/>
    <col min="8" max="8" width="11.5703125" bestFit="1" customWidth="1"/>
    <col min="9" max="9" width="12.5703125" customWidth="1"/>
    <col min="10" max="10" width="31.85546875" customWidth="1"/>
    <col min="11" max="11" width="21.140625" customWidth="1"/>
  </cols>
  <sheetData>
    <row r="1" spans="1:1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thickBo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7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 thickBot="1" x14ac:dyDescent="0.3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15.75" thickBot="1" x14ac:dyDescent="0.3">
      <c r="A6" s="123" t="s">
        <v>1</v>
      </c>
      <c r="B6" s="103" t="s">
        <v>2</v>
      </c>
      <c r="C6" s="103"/>
      <c r="D6" s="103"/>
      <c r="E6" s="103"/>
      <c r="F6" s="103"/>
      <c r="G6" s="107" t="s">
        <v>20</v>
      </c>
      <c r="H6" s="108"/>
      <c r="I6" s="108"/>
      <c r="J6" s="101" t="s">
        <v>19</v>
      </c>
      <c r="K6" s="110" t="s">
        <v>18</v>
      </c>
    </row>
    <row r="7" spans="1:11" ht="15.75" thickBot="1" x14ac:dyDescent="0.3">
      <c r="A7" s="124"/>
      <c r="B7" s="105"/>
      <c r="C7" s="105"/>
      <c r="D7" s="105"/>
      <c r="E7" s="105"/>
      <c r="F7" s="105"/>
      <c r="G7" s="17" t="s">
        <v>21</v>
      </c>
      <c r="H7" s="13" t="s">
        <v>22</v>
      </c>
      <c r="I7" s="12" t="s">
        <v>24</v>
      </c>
      <c r="J7" s="102"/>
      <c r="K7" s="111"/>
    </row>
    <row r="8" spans="1:11" x14ac:dyDescent="0.25">
      <c r="A8" s="3">
        <v>1</v>
      </c>
      <c r="B8" s="112" t="s">
        <v>3</v>
      </c>
      <c r="C8" s="112"/>
      <c r="D8" s="112"/>
      <c r="E8" s="112"/>
      <c r="F8" s="112"/>
      <c r="G8" s="42">
        <v>100000</v>
      </c>
      <c r="H8" s="50">
        <v>11600</v>
      </c>
      <c r="I8" s="50">
        <v>396</v>
      </c>
      <c r="J8" s="21"/>
      <c r="K8" s="35">
        <f>SUM(Август!K8,Сентябрь!G8:J8)</f>
        <v>972194.54</v>
      </c>
    </row>
    <row r="9" spans="1:11" x14ac:dyDescent="0.25">
      <c r="A9" s="1">
        <v>2</v>
      </c>
      <c r="B9" s="113" t="s">
        <v>4</v>
      </c>
      <c r="C9" s="113"/>
      <c r="D9" s="113"/>
      <c r="E9" s="113"/>
      <c r="F9" s="113"/>
      <c r="G9" s="44"/>
      <c r="H9" s="48">
        <v>100</v>
      </c>
      <c r="I9" s="48">
        <v>4500</v>
      </c>
      <c r="J9" s="19"/>
      <c r="K9" s="35">
        <f>SUM(Август!K9,Сентябрь!G9:J9)</f>
        <v>60952</v>
      </c>
    </row>
    <row r="10" spans="1:11" ht="15.75" thickBot="1" x14ac:dyDescent="0.3">
      <c r="A10" s="4">
        <v>3</v>
      </c>
      <c r="B10" s="114" t="s">
        <v>5</v>
      </c>
      <c r="C10" s="114"/>
      <c r="D10" s="114"/>
      <c r="E10" s="114"/>
      <c r="F10" s="114"/>
      <c r="G10" s="45"/>
      <c r="H10" s="49">
        <v>2000</v>
      </c>
      <c r="I10" s="49"/>
      <c r="J10" s="19"/>
      <c r="K10" s="35">
        <f>SUM(Август!K10,Сентябрь!G10:J10)</f>
        <v>542597</v>
      </c>
    </row>
    <row r="11" spans="1:11" ht="15.75" thickBot="1" x14ac:dyDescent="0.3">
      <c r="A11" s="88" t="s">
        <v>6</v>
      </c>
      <c r="B11" s="96"/>
      <c r="C11" s="96"/>
      <c r="D11" s="96"/>
      <c r="E11" s="96"/>
      <c r="F11" s="97"/>
      <c r="G11" s="43">
        <f>SUM(G8:G10)</f>
        <v>100000</v>
      </c>
      <c r="H11" s="32">
        <f>SUM(H8:H10)</f>
        <v>13700</v>
      </c>
      <c r="I11" s="33">
        <f>SUM(I8:I10)</f>
        <v>4896</v>
      </c>
      <c r="J11" s="20"/>
      <c r="K11" s="37"/>
    </row>
    <row r="12" spans="1:11" x14ac:dyDescent="0.25">
      <c r="A12" s="91" t="s">
        <v>18</v>
      </c>
      <c r="B12" s="91"/>
      <c r="C12" s="91"/>
      <c r="D12" s="91"/>
      <c r="E12" s="91"/>
      <c r="F12" s="91"/>
      <c r="G12" s="38">
        <f>SUM(Август!G12,Сентябрь!G11)</f>
        <v>1080146.3999999999</v>
      </c>
      <c r="H12" s="34">
        <f>SUM(Август!H12,Сентябрь!H11)</f>
        <v>466942.4</v>
      </c>
      <c r="I12" s="34">
        <f>SUM(Август!I12,Сентябрь!I11)</f>
        <v>28654.739999999998</v>
      </c>
      <c r="J12" s="19"/>
      <c r="K12" s="40">
        <f>SUM(K8:K10)</f>
        <v>1575743.54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98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1" ht="15.75" thickBot="1" x14ac:dyDescent="0.3">
      <c r="A16" s="101" t="s">
        <v>1</v>
      </c>
      <c r="B16" s="101" t="s">
        <v>9</v>
      </c>
      <c r="C16" s="103"/>
      <c r="D16" s="103"/>
      <c r="E16" s="103"/>
      <c r="F16" s="104"/>
      <c r="G16" s="107" t="s">
        <v>20</v>
      </c>
      <c r="H16" s="108"/>
      <c r="I16" s="109"/>
      <c r="J16" s="110" t="s">
        <v>19</v>
      </c>
      <c r="K16" s="110" t="s">
        <v>18</v>
      </c>
    </row>
    <row r="17" spans="1:12" ht="15.75" thickBot="1" x14ac:dyDescent="0.3">
      <c r="A17" s="102"/>
      <c r="B17" s="102"/>
      <c r="C17" s="105"/>
      <c r="D17" s="105"/>
      <c r="E17" s="105"/>
      <c r="F17" s="106"/>
      <c r="G17" s="13" t="s">
        <v>21</v>
      </c>
      <c r="H17" s="16" t="s">
        <v>22</v>
      </c>
      <c r="I17" s="15" t="s">
        <v>24</v>
      </c>
      <c r="J17" s="111"/>
      <c r="K17" s="111"/>
    </row>
    <row r="18" spans="1:12" ht="28.5" customHeight="1" x14ac:dyDescent="0.25">
      <c r="A18" s="3">
        <v>1</v>
      </c>
      <c r="B18" s="95" t="s">
        <v>10</v>
      </c>
      <c r="C18" s="95"/>
      <c r="D18" s="95"/>
      <c r="E18" s="95"/>
      <c r="F18" s="95"/>
      <c r="G18" s="42">
        <v>3000</v>
      </c>
      <c r="H18" s="50"/>
      <c r="I18" s="50"/>
      <c r="J18" s="18"/>
      <c r="K18" s="38">
        <f>SUM(Август!K18,Сентябрь!G18:I18)</f>
        <v>53144</v>
      </c>
    </row>
    <row r="19" spans="1:12" ht="35.25" customHeight="1" x14ac:dyDescent="0.25">
      <c r="A19" s="1">
        <v>2</v>
      </c>
      <c r="B19" s="94" t="s">
        <v>11</v>
      </c>
      <c r="C19" s="94"/>
      <c r="D19" s="94"/>
      <c r="E19" s="94"/>
      <c r="F19" s="94"/>
      <c r="G19" s="44"/>
      <c r="H19" s="48">
        <v>24000</v>
      </c>
      <c r="I19" s="48"/>
      <c r="J19" s="2"/>
      <c r="K19" s="38">
        <f>SUM(Август!K19,Сентябрь!G19:I19)</f>
        <v>156928.6</v>
      </c>
    </row>
    <row r="20" spans="1:12" ht="20.25" customHeight="1" x14ac:dyDescent="0.25">
      <c r="A20" s="1">
        <v>3</v>
      </c>
      <c r="B20" s="94" t="s">
        <v>12</v>
      </c>
      <c r="C20" s="94"/>
      <c r="D20" s="94"/>
      <c r="E20" s="94"/>
      <c r="F20" s="94"/>
      <c r="G20" s="44">
        <v>125000</v>
      </c>
      <c r="H20" s="48"/>
      <c r="I20" s="48"/>
      <c r="J20" s="2"/>
      <c r="K20" s="38">
        <f>SUM(Август!K20,Сентябрь!G20:I20)</f>
        <v>509494.1</v>
      </c>
    </row>
    <row r="21" spans="1:12" ht="38.25" customHeight="1" x14ac:dyDescent="0.25">
      <c r="A21" s="1">
        <v>4</v>
      </c>
      <c r="B21" s="94" t="s">
        <v>13</v>
      </c>
      <c r="C21" s="94"/>
      <c r="D21" s="94"/>
      <c r="E21" s="94"/>
      <c r="F21" s="94"/>
      <c r="G21" s="44">
        <v>22500</v>
      </c>
      <c r="H21" s="48">
        <v>7500</v>
      </c>
      <c r="I21" s="48"/>
      <c r="J21" s="2"/>
      <c r="K21" s="38">
        <f>SUM(Август!K21,Сентябрь!G21:I21)</f>
        <v>204550</v>
      </c>
      <c r="L21" s="86"/>
    </row>
    <row r="22" spans="1:12" ht="37.5" customHeight="1" x14ac:dyDescent="0.25">
      <c r="A22" s="1">
        <v>5</v>
      </c>
      <c r="B22" s="94" t="s">
        <v>14</v>
      </c>
      <c r="C22" s="94"/>
      <c r="D22" s="94"/>
      <c r="E22" s="94"/>
      <c r="F22" s="94"/>
      <c r="G22" s="44"/>
      <c r="H22" s="48"/>
      <c r="I22" s="48"/>
      <c r="J22" s="2"/>
      <c r="K22" s="38">
        <f>SUM(Август!K22,Сентябрь!G22:I22)</f>
        <v>0</v>
      </c>
    </row>
    <row r="23" spans="1:12" ht="34.5" customHeight="1" x14ac:dyDescent="0.25">
      <c r="A23" s="1">
        <v>6</v>
      </c>
      <c r="B23" s="94" t="s">
        <v>15</v>
      </c>
      <c r="C23" s="94"/>
      <c r="D23" s="94"/>
      <c r="E23" s="94"/>
      <c r="F23" s="94"/>
      <c r="G23" s="44"/>
      <c r="H23" s="48"/>
      <c r="I23" s="48"/>
      <c r="J23" s="2"/>
      <c r="K23" s="38">
        <f>SUM(Август!K23,Сентябрь!G23:I23)</f>
        <v>0</v>
      </c>
    </row>
    <row r="24" spans="1:12" ht="44.25" customHeight="1" x14ac:dyDescent="0.25">
      <c r="A24" s="1">
        <v>7</v>
      </c>
      <c r="B24" s="92" t="s">
        <v>16</v>
      </c>
      <c r="C24" s="92"/>
      <c r="D24" s="92"/>
      <c r="E24" s="92"/>
      <c r="F24" s="92"/>
      <c r="G24" s="44"/>
      <c r="H24" s="48">
        <v>8002</v>
      </c>
      <c r="I24" s="48"/>
      <c r="J24" s="2"/>
      <c r="K24" s="38">
        <f>SUM(Август!K24,Сентябрь!G24:I24)</f>
        <v>138072.29999999999</v>
      </c>
    </row>
    <row r="25" spans="1:12" ht="44.25" customHeight="1" x14ac:dyDescent="0.25">
      <c r="A25" s="4">
        <v>8</v>
      </c>
      <c r="B25" s="93" t="s">
        <v>17</v>
      </c>
      <c r="C25" s="93"/>
      <c r="D25" s="93"/>
      <c r="E25" s="93"/>
      <c r="F25" s="93"/>
      <c r="G25" s="45">
        <v>5000</v>
      </c>
      <c r="H25" s="49"/>
      <c r="I25" s="49"/>
      <c r="J25" s="24"/>
      <c r="K25" s="38">
        <f>SUM(Август!K25,Сентябрь!G25:I25)</f>
        <v>338711.95999999996</v>
      </c>
    </row>
    <row r="26" spans="1:12" ht="27.75" customHeight="1" thickBot="1" x14ac:dyDescent="0.3">
      <c r="A26" s="4">
        <v>9</v>
      </c>
      <c r="B26" s="93" t="s">
        <v>25</v>
      </c>
      <c r="C26" s="93"/>
      <c r="D26" s="93"/>
      <c r="E26" s="93"/>
      <c r="F26" s="93"/>
      <c r="G26" s="45">
        <v>480</v>
      </c>
      <c r="H26" s="85">
        <v>12076.3</v>
      </c>
      <c r="I26" s="49"/>
      <c r="J26" s="23" t="s">
        <v>57</v>
      </c>
      <c r="K26" s="38">
        <f>SUM(Август!K26,Сентябрь!G26:I26)</f>
        <v>91431.3</v>
      </c>
    </row>
    <row r="27" spans="1:12" ht="15.75" thickBot="1" x14ac:dyDescent="0.3">
      <c r="A27" s="88" t="s">
        <v>6</v>
      </c>
      <c r="B27" s="89"/>
      <c r="C27" s="89"/>
      <c r="D27" s="89"/>
      <c r="E27" s="89"/>
      <c r="F27" s="90"/>
      <c r="G27" s="47">
        <f>SUM(G18:G26)</f>
        <v>155980</v>
      </c>
      <c r="H27" s="32">
        <f>SUM(H18:H26)</f>
        <v>51578.3</v>
      </c>
      <c r="I27" s="33">
        <f>SUM(I18:I26)</f>
        <v>0</v>
      </c>
      <c r="J27" s="22"/>
      <c r="K27" s="39"/>
    </row>
    <row r="28" spans="1:12" x14ac:dyDescent="0.25">
      <c r="A28" s="91" t="s">
        <v>18</v>
      </c>
      <c r="B28" s="91"/>
      <c r="C28" s="91"/>
      <c r="D28" s="91"/>
      <c r="E28" s="91"/>
      <c r="F28" s="91"/>
      <c r="G28" s="34">
        <f>SUM(Август!G28,Сентябрь!G27)</f>
        <v>1110913.6599999999</v>
      </c>
      <c r="H28" s="34">
        <f>SUM(Август!H28,Сентябрь!H27)</f>
        <v>430626.8</v>
      </c>
      <c r="I28" s="34">
        <f>SUM(Август!I28,Сентябрь!I27)</f>
        <v>10791.8</v>
      </c>
      <c r="J28" s="19"/>
      <c r="K28" s="40">
        <f>SUM(K18:K26)</f>
        <v>1492332.26</v>
      </c>
    </row>
  </sheetData>
  <mergeCells count="30">
    <mergeCell ref="A1:K2"/>
    <mergeCell ref="A3:K4"/>
    <mergeCell ref="A5:K5"/>
    <mergeCell ref="A6:A7"/>
    <mergeCell ref="B6:F7"/>
    <mergeCell ref="G6:I6"/>
    <mergeCell ref="J6:J7"/>
    <mergeCell ref="K6:K7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B25:F25"/>
    <mergeCell ref="B26:F26"/>
    <mergeCell ref="A27:F27"/>
    <mergeCell ref="A28:F28"/>
    <mergeCell ref="B19:F19"/>
    <mergeCell ref="B20:F20"/>
    <mergeCell ref="B21:F21"/>
    <mergeCell ref="B22:F22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2021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 SH</dc:creator>
  <cp:lastModifiedBy>IM SH</cp:lastModifiedBy>
  <dcterms:created xsi:type="dcterms:W3CDTF">2021-09-02T07:11:31Z</dcterms:created>
  <dcterms:modified xsi:type="dcterms:W3CDTF">2022-01-05T09:50:17Z</dcterms:modified>
</cp:coreProperties>
</file>